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24226"/>
  <mc:AlternateContent xmlns:mc="http://schemas.openxmlformats.org/markup-compatibility/2006">
    <mc:Choice Requires="x15">
      <x15ac:absPath xmlns:x15ac="http://schemas.microsoft.com/office/spreadsheetml/2010/11/ac" url="C:\Users\Annette Hughart\Documents\Barbour\FY2018\WVASBO Conference Planning\2018 Spring - Embassy Suites\Presentations and Resources\"/>
    </mc:Choice>
  </mc:AlternateContent>
  <xr:revisionPtr revIDLastSave="0" documentId="8_{F3A67652-A2CC-448D-811E-7D2BB416E8E5}" xr6:coauthVersionLast="32" xr6:coauthVersionMax="32" xr10:uidLastSave="{00000000-0000-0000-0000-000000000000}"/>
  <bookViews>
    <workbookView xWindow="0" yWindow="0" windowWidth="28800" windowHeight="12210" xr2:uid="{00000000-000D-0000-FFFF-FFFF00000000}"/>
  </bookViews>
  <sheets>
    <sheet name="Indirect costs" sheetId="3" r:id="rId1"/>
    <sheet name="Calculation" sheetId="5" r:id="rId2"/>
    <sheet name="Talking Points" sheetId="4" r:id="rId3"/>
  </sheets>
  <definedNames>
    <definedName name="_xlnm.Print_Area" localSheetId="1">Calculation!$A$1:$D$58</definedName>
    <definedName name="_xlnm.Print_Area" localSheetId="0">'Indirect costs'!$B$1:$P$66</definedName>
    <definedName name="_xlnm.Print_Area" localSheetId="2">'Talking Points'!$A$1:$H$133</definedName>
    <definedName name="_xlnm.Print_Titles" localSheetId="1">Calculation!$3:$5</definedName>
    <definedName name="_xlnm.Print_Titles" localSheetId="0">'Indirect costs'!$B:$E,'Indirect costs'!$1:$2</definedName>
    <definedName name="_xlnm.Print_Titles" localSheetId="2">'Talking Points'!$1:$3</definedName>
  </definedNames>
  <calcPr calcId="179017"/>
</workbook>
</file>

<file path=xl/calcChain.xml><?xml version="1.0" encoding="utf-8"?>
<calcChain xmlns="http://schemas.openxmlformats.org/spreadsheetml/2006/main">
  <c r="J54" i="3" l="1"/>
  <c r="C31" i="5"/>
  <c r="C51" i="5" s="1"/>
  <c r="D32" i="5"/>
  <c r="C42" i="5" l="1"/>
  <c r="C33" i="5"/>
  <c r="C54" i="5"/>
  <c r="C46" i="5"/>
  <c r="C48" i="5" s="1"/>
  <c r="C43" i="5" l="1"/>
  <c r="C40" i="5"/>
  <c r="P54" i="3"/>
  <c r="O54" i="3"/>
  <c r="N54" i="3"/>
  <c r="M54" i="3"/>
  <c r="L54" i="3"/>
  <c r="I54" i="3"/>
  <c r="H54" i="3"/>
  <c r="G54" i="3"/>
  <c r="F54" i="3"/>
  <c r="N53" i="3"/>
  <c r="N55" i="3" s="1"/>
  <c r="N57" i="3" s="1"/>
  <c r="I53" i="3"/>
  <c r="I55" i="3" s="1"/>
  <c r="I57" i="3" s="1"/>
  <c r="H53" i="3"/>
  <c r="H55" i="3" s="1"/>
  <c r="H57" i="3" s="1"/>
  <c r="P49" i="3"/>
  <c r="O49" i="3"/>
  <c r="N49" i="3"/>
  <c r="M49" i="3"/>
  <c r="L49" i="3"/>
  <c r="J49" i="3"/>
  <c r="I49" i="3"/>
  <c r="H49" i="3"/>
  <c r="G49" i="3"/>
  <c r="F49" i="3"/>
  <c r="P39" i="3"/>
  <c r="P53" i="3" s="1"/>
  <c r="O39" i="3"/>
  <c r="O53" i="3" s="1"/>
  <c r="N39" i="3"/>
  <c r="M39" i="3"/>
  <c r="M53" i="3" s="1"/>
  <c r="L39" i="3"/>
  <c r="J39" i="3"/>
  <c r="J53" i="3" s="1"/>
  <c r="J63" i="3" s="1"/>
  <c r="I39" i="3"/>
  <c r="H39" i="3"/>
  <c r="G39" i="3"/>
  <c r="G53" i="3" s="1"/>
  <c r="F39" i="3"/>
  <c r="P33" i="3"/>
  <c r="O33" i="3"/>
  <c r="N33" i="3"/>
  <c r="M33" i="3"/>
  <c r="L33" i="3"/>
  <c r="J33" i="3"/>
  <c r="I33" i="3"/>
  <c r="H33" i="3"/>
  <c r="G33" i="3"/>
  <c r="F33" i="3"/>
  <c r="P28" i="3"/>
  <c r="P34" i="3" s="1"/>
  <c r="O28" i="3"/>
  <c r="O34" i="3" s="1"/>
  <c r="N28" i="3"/>
  <c r="N34" i="3" s="1"/>
  <c r="M28" i="3"/>
  <c r="M34" i="3" s="1"/>
  <c r="L28" i="3"/>
  <c r="L34" i="3" s="1"/>
  <c r="J28" i="3"/>
  <c r="J34" i="3" s="1"/>
  <c r="I28" i="3"/>
  <c r="I34" i="3" s="1"/>
  <c r="H28" i="3"/>
  <c r="H34" i="3" s="1"/>
  <c r="G28" i="3"/>
  <c r="G34" i="3" s="1"/>
  <c r="F28" i="3"/>
  <c r="F34" i="3" s="1"/>
  <c r="P21" i="3"/>
  <c r="O21" i="3"/>
  <c r="N21" i="3"/>
  <c r="M21" i="3"/>
  <c r="L21" i="3"/>
  <c r="J21" i="3"/>
  <c r="I21" i="3"/>
  <c r="H21" i="3"/>
  <c r="G21" i="3"/>
  <c r="F21" i="3"/>
  <c r="P15" i="3"/>
  <c r="P22" i="3" s="1"/>
  <c r="P40" i="3" s="1"/>
  <c r="O15" i="3"/>
  <c r="O22" i="3" s="1"/>
  <c r="O40" i="3" s="1"/>
  <c r="N15" i="3"/>
  <c r="M15" i="3"/>
  <c r="L15" i="3"/>
  <c r="L22" i="3" s="1"/>
  <c r="L40" i="3" s="1"/>
  <c r="J15" i="3"/>
  <c r="J22" i="3" s="1"/>
  <c r="J40" i="3" s="1"/>
  <c r="I15" i="3"/>
  <c r="H15" i="3"/>
  <c r="G15" i="3"/>
  <c r="G22" i="3" s="1"/>
  <c r="G40" i="3" s="1"/>
  <c r="F15" i="3"/>
  <c r="F22" i="3" s="1"/>
  <c r="F40" i="3" s="1"/>
  <c r="P9" i="3"/>
  <c r="O9" i="3"/>
  <c r="N9" i="3"/>
  <c r="N22" i="3" s="1"/>
  <c r="M9" i="3"/>
  <c r="M22" i="3" s="1"/>
  <c r="L9" i="3"/>
  <c r="J9" i="3"/>
  <c r="I9" i="3"/>
  <c r="I22" i="3" s="1"/>
  <c r="H9" i="3"/>
  <c r="H22" i="3" s="1"/>
  <c r="G9" i="3"/>
  <c r="F9" i="3"/>
  <c r="I41" i="3" l="1"/>
  <c r="H40" i="3"/>
  <c r="M40" i="3"/>
  <c r="M51" i="3" s="1"/>
  <c r="F51" i="3"/>
  <c r="J51" i="3"/>
  <c r="O51" i="3"/>
  <c r="F41" i="3"/>
  <c r="O55" i="3"/>
  <c r="O57" i="3" s="1"/>
  <c r="O63" i="3"/>
  <c r="H51" i="3"/>
  <c r="H41" i="3"/>
  <c r="M63" i="3"/>
  <c r="M55" i="3"/>
  <c r="M57" i="3" s="1"/>
  <c r="I51" i="3"/>
  <c r="N41" i="3"/>
  <c r="I40" i="3"/>
  <c r="N40" i="3"/>
  <c r="N51" i="3" s="1"/>
  <c r="G51" i="3"/>
  <c r="L51" i="3"/>
  <c r="P51" i="3"/>
  <c r="G63" i="3"/>
  <c r="G55" i="3"/>
  <c r="G57" i="3" s="1"/>
  <c r="L41" i="3"/>
  <c r="P63" i="3"/>
  <c r="P55" i="3"/>
  <c r="P57" i="3" s="1"/>
  <c r="J55" i="3"/>
  <c r="J57" i="3" s="1"/>
  <c r="H63" i="3"/>
  <c r="G41" i="3"/>
  <c r="P41" i="3"/>
  <c r="N63" i="3"/>
  <c r="F53" i="3"/>
  <c r="L53" i="3"/>
  <c r="J41" i="3"/>
  <c r="O41" i="3"/>
  <c r="I63" i="3"/>
  <c r="C55" i="5"/>
  <c r="C44" i="5"/>
  <c r="C50" i="5" s="1"/>
  <c r="M61" i="3" l="1"/>
  <c r="M58" i="3"/>
  <c r="N61" i="3"/>
  <c r="N58" i="3"/>
  <c r="N59" i="3" s="1"/>
  <c r="N64" i="3" s="1"/>
  <c r="N65" i="3" s="1"/>
  <c r="N66" i="3" s="1"/>
  <c r="J58" i="3"/>
  <c r="J59" i="3" s="1"/>
  <c r="J64" i="3" s="1"/>
  <c r="J65" i="3" s="1"/>
  <c r="J66" i="3" s="1"/>
  <c r="J61" i="3"/>
  <c r="L63" i="3"/>
  <c r="L55" i="3"/>
  <c r="L57" i="3" s="1"/>
  <c r="G58" i="3"/>
  <c r="G59" i="3" s="1"/>
  <c r="G64" i="3" s="1"/>
  <c r="G65" i="3" s="1"/>
  <c r="G66" i="3" s="1"/>
  <c r="G61" i="3"/>
  <c r="I61" i="3"/>
  <c r="I58" i="3"/>
  <c r="I59" i="3" s="1"/>
  <c r="I64" i="3" s="1"/>
  <c r="H61" i="3"/>
  <c r="H58" i="3"/>
  <c r="H59" i="3" s="1"/>
  <c r="H64" i="3" s="1"/>
  <c r="F61" i="3"/>
  <c r="F58" i="3"/>
  <c r="L61" i="3"/>
  <c r="L58" i="3"/>
  <c r="I65" i="3"/>
  <c r="I66" i="3" s="1"/>
  <c r="F55" i="3"/>
  <c r="F57" i="3" s="1"/>
  <c r="F63" i="3"/>
  <c r="M59" i="3"/>
  <c r="M64" i="3" s="1"/>
  <c r="M65" i="3" s="1"/>
  <c r="M66" i="3" s="1"/>
  <c r="M41" i="3"/>
  <c r="H65" i="3"/>
  <c r="P58" i="3"/>
  <c r="P59" i="3" s="1"/>
  <c r="P64" i="3" s="1"/>
  <c r="P65" i="3" s="1"/>
  <c r="P66" i="3" s="1"/>
  <c r="P61" i="3"/>
  <c r="O61" i="3"/>
  <c r="O58" i="3"/>
  <c r="O59" i="3" s="1"/>
  <c r="O64" i="3" s="1"/>
  <c r="O65" i="3" s="1"/>
  <c r="O66" i="3" s="1"/>
  <c r="C52" i="5"/>
  <c r="C56" i="5" s="1"/>
  <c r="C57" i="5" s="1"/>
  <c r="C58" i="5" s="1"/>
  <c r="L59" i="3" l="1"/>
  <c r="L64" i="3" s="1"/>
  <c r="L65" i="3" s="1"/>
  <c r="L66" i="3" s="1"/>
  <c r="H66" i="3"/>
  <c r="F59" i="3"/>
  <c r="F64" i="3" s="1"/>
  <c r="F65" i="3" s="1"/>
  <c r="F66" i="3" s="1"/>
</calcChain>
</file>

<file path=xl/sharedStrings.xml><?xml version="1.0" encoding="utf-8"?>
<sst xmlns="http://schemas.openxmlformats.org/spreadsheetml/2006/main" count="216" uniqueCount="192">
  <si>
    <t>II. Exclusions</t>
  </si>
  <si>
    <t>Total II-A</t>
  </si>
  <si>
    <t>B. Programs/Functions (not included in above projects)</t>
  </si>
  <si>
    <t>Total II-B</t>
  </si>
  <si>
    <t>C. Objects (not included in above projects or program/functions)</t>
  </si>
  <si>
    <t>Total II-C</t>
  </si>
  <si>
    <t>Total III-A</t>
  </si>
  <si>
    <t>Total III-B</t>
  </si>
  <si>
    <t>IV. Indirect Costs:</t>
  </si>
  <si>
    <t>V. Direct Costs (Item I less Items II, III, IV):</t>
  </si>
  <si>
    <t>VII. Computation of Carry-Forward Provision</t>
  </si>
  <si>
    <t>2. Total Direct Costs Base</t>
  </si>
  <si>
    <t>3. Total Indirect Costs and Carry-Forward</t>
  </si>
  <si>
    <t>Total (A3A Plus A3B)</t>
  </si>
  <si>
    <t>1. Total Direct Cost Base (Section III + Section V)</t>
  </si>
  <si>
    <t>2. Total Indirect Costs and Carry-Forward</t>
  </si>
  <si>
    <t>Total (B2a plus B2b)</t>
  </si>
  <si>
    <t>1. Actual Indirect Costs (Total of B2)</t>
  </si>
  <si>
    <t>2. Pre-determined Indirect Costs Recoverable (A1 X B1)</t>
  </si>
  <si>
    <t>3. Under/(Over) Recovery (C1 minus C2)</t>
  </si>
  <si>
    <t>B. Total Indirect Costs and Carry-Forward</t>
  </si>
  <si>
    <t>C. Proposed Indirect Costs Rate - 2018-2019 (Total of B/A)</t>
  </si>
  <si>
    <t>C. 2018-2019 Carry-Forward Computation:</t>
  </si>
  <si>
    <t>1. Total budgeted expenditures in Student Body Activities (Project 00Y89)</t>
  </si>
  <si>
    <t>A. Enter the budgeted salaries, fixed charges, supplies, membership dues, and travel expenses of the board members, the superintendent, and their secretaries that are included in Program/Functions</t>
  </si>
  <si>
    <t>I</t>
  </si>
  <si>
    <t>IIA</t>
  </si>
  <si>
    <t>IIB</t>
  </si>
  <si>
    <t>IIC</t>
  </si>
  <si>
    <t>IIIA</t>
  </si>
  <si>
    <t>IIIB</t>
  </si>
  <si>
    <t>II (IIA+IIB+IIC)</t>
  </si>
  <si>
    <t>IV (IVA+IVB+IVC)</t>
  </si>
  <si>
    <t>V (I-II-III-IV)</t>
  </si>
  <si>
    <t>FY2017 IV TOTAL</t>
  </si>
  <si>
    <t>FY2017 VIIIB2</t>
  </si>
  <si>
    <t>FY2017 VII 2</t>
  </si>
  <si>
    <t>RESTRICTED</t>
  </si>
  <si>
    <t>UN-RESTRICTED</t>
  </si>
  <si>
    <t>IIIA+IIIB</t>
  </si>
  <si>
    <t>1. Pre-Approved Indirect Costs Rate for year</t>
  </si>
  <si>
    <t>VIII. Computation of Proposed Indirect Cost Rate:</t>
  </si>
  <si>
    <t>A. Second Prior Year Total Direct Costs Base (Section VII, Part B1)</t>
  </si>
  <si>
    <t>Superintendents</t>
  </si>
  <si>
    <t>A. Projects</t>
  </si>
  <si>
    <t>Total II - Exclusions (add the totals of II-A, II-B, and II-C)</t>
  </si>
  <si>
    <t>Total IV - Indirect Costs (Add IV-A through IV-C)</t>
  </si>
  <si>
    <t>VI.  Computation of 2016-2017 restricted indirect costs rate - prior to carry-forward IV/III+V)</t>
  </si>
  <si>
    <t>A. Pre-Determined Rate Calculation:</t>
  </si>
  <si>
    <t>a. Indirect Costs Pool</t>
  </si>
  <si>
    <t>b. Carry-Forward</t>
  </si>
  <si>
    <t>B.  2016-2017 Actual Costs Incurred:</t>
  </si>
  <si>
    <t>a. Total Indirect Costs (Section IV)</t>
  </si>
  <si>
    <t>1. 2018-2019 Indirect Costs (Section VII, Total of B2a)</t>
  </si>
  <si>
    <t>2. Carry-Forward Adjustment (Section VII, Part C3)</t>
  </si>
  <si>
    <t>Total B (B1 plus B2)</t>
  </si>
  <si>
    <t>Object 217</t>
  </si>
  <si>
    <t>P/F x61xx</t>
  </si>
  <si>
    <t>P/F x62xx</t>
  </si>
  <si>
    <t>P/F x4xxx</t>
  </si>
  <si>
    <t>P/F x2311</t>
  </si>
  <si>
    <t>P/F x2321</t>
  </si>
  <si>
    <t>P/F x63xx</t>
  </si>
  <si>
    <t>P/F x23xx</t>
  </si>
  <si>
    <t>P/F x25xx</t>
  </si>
  <si>
    <t>P/F x26xx</t>
  </si>
  <si>
    <t xml:space="preserve">1. Total budgeted expenditures in Facilities Acquisition &amp; Construction </t>
  </si>
  <si>
    <t xml:space="preserve">3. Total budgeted expenditures in Other Transfers </t>
  </si>
  <si>
    <t xml:space="preserve">4. Total budgeted expenditures in Reserved </t>
  </si>
  <si>
    <t xml:space="preserve">1. Total budgeted expenditures in Capital Assets </t>
  </si>
  <si>
    <t xml:space="preserve">2. Total budgeted expenditures in Bus Replacement </t>
  </si>
  <si>
    <t>3. Total budgeted expenditures in Food and Food Supplies</t>
  </si>
  <si>
    <t>4. Total budgeted expenditures in (OPEB) beyond pay-go portion</t>
  </si>
  <si>
    <t xml:space="preserve">Board Members </t>
  </si>
  <si>
    <t>Support - General Administration</t>
  </si>
  <si>
    <t>Support - Central Services</t>
  </si>
  <si>
    <t>Support - Operation &amp; Maintenance</t>
  </si>
  <si>
    <t>A. Enter the budgeted expenditures in Support Services - General Administration that were not included previously in II or III, but do not include federally funded projects.</t>
  </si>
  <si>
    <t xml:space="preserve">B. Enter the budgeted expenditures in Support Services - Central Services that were not included previously in II or III, but do not include federally funded projects. </t>
  </si>
  <si>
    <t>C. Enter the budgeted expenditures in Support Services - Operations and Maintenance that were not included previously in II or III, but do not include federal.</t>
  </si>
  <si>
    <t>INDIRECT COSTS</t>
  </si>
  <si>
    <t>Object 73x</t>
  </si>
  <si>
    <t>Object 74x</t>
  </si>
  <si>
    <t>Object 63x</t>
  </si>
  <si>
    <t>Monika Weldon</t>
  </si>
  <si>
    <t>Not   used   for   restricted   indirect   costs   calculation</t>
  </si>
  <si>
    <t>Indirect Costs</t>
  </si>
  <si>
    <t>WVASBO Spring 2018</t>
  </si>
  <si>
    <t>"Indirect (F&amp;A) costs means those costs incurred for a common or joint purpose benefitting more than one cost objective, and not readily assignable to the cost objective specifically benefitted, without effort disproportionate to the results achieved."</t>
  </si>
  <si>
    <t>Assistant Superintendents</t>
  </si>
  <si>
    <r>
      <rPr>
        <b/>
        <sz val="11"/>
        <color theme="1"/>
        <rFont val="Calibri"/>
        <family val="2"/>
        <scheme val="minor"/>
      </rPr>
      <t>Indirect cost rate</t>
    </r>
    <r>
      <rPr>
        <sz val="11"/>
        <color theme="1"/>
        <rFont val="Calibri"/>
        <family val="2"/>
        <scheme val="minor"/>
      </rPr>
      <t xml:space="preserve"> is a percent determined by the ratio of the indirect cost pool to the direct cost base.  (Indirect cost pool divided by direct cost base).</t>
    </r>
  </si>
  <si>
    <t xml:space="preserve">The federal regulations include an additional requirement that the indirect cost plan calculations include a carryforward provision and that is part of the plan used by boards of education. </t>
  </si>
  <si>
    <r>
      <rPr>
        <b/>
        <sz val="11"/>
        <color theme="1"/>
        <rFont val="Calibri"/>
        <family val="2"/>
        <scheme val="minor"/>
      </rPr>
      <t>Indirect cost pool</t>
    </r>
    <r>
      <rPr>
        <sz val="11"/>
        <color theme="1"/>
        <rFont val="Calibri"/>
        <family val="2"/>
        <scheme val="minor"/>
      </rPr>
      <t xml:space="preserve"> is the accumulated costs that jointly benefit two or more programs.  For the plan used by boards of education, this consists of the costs for general administration and central services.</t>
    </r>
  </si>
  <si>
    <r>
      <rPr>
        <b/>
        <sz val="11"/>
        <color theme="1"/>
        <rFont val="Calibri"/>
        <family val="2"/>
        <scheme val="minor"/>
      </rPr>
      <t>Direct cost base</t>
    </r>
    <r>
      <rPr>
        <sz val="11"/>
        <color theme="1"/>
        <rFont val="Calibri"/>
        <family val="2"/>
        <scheme val="minor"/>
      </rPr>
      <t xml:space="preserve"> is the total direct costs.  For the plan used by boards of education that is the total direct costs adjusted for expenditures such as capital asset acquisitions, unallowable costs, transfers and reserved amounts.</t>
    </r>
  </si>
  <si>
    <t>Indirect-Restricted</t>
  </si>
  <si>
    <t>County Board of Education Fiscal Year 2018-2019</t>
  </si>
  <si>
    <t>LEWIS</t>
  </si>
  <si>
    <t>BD Members -- (X2311)</t>
  </si>
  <si>
    <t>Superintendents -- (X2321)</t>
  </si>
  <si>
    <t>Assistant Superintendents -- (X2324)</t>
  </si>
  <si>
    <t>(FY2013)</t>
  </si>
  <si>
    <t>Indirect cost rate calculation for fiscal year</t>
  </si>
  <si>
    <t xml:space="preserve">I. Total budgeted expenditures for </t>
  </si>
  <si>
    <t>(FY2014)</t>
  </si>
  <si>
    <t>(FY2015)</t>
  </si>
  <si>
    <t>(FY2016)</t>
  </si>
  <si>
    <t>(FY2017)</t>
  </si>
  <si>
    <t>So that brings up more definitions also per the federal guidance CFR 200:</t>
  </si>
  <si>
    <t>Federal regulations require indirect costs be allocated to the federal grants using an approved plan.  For Boards of Education the indirect costs plan used to calculate the indirect cost rate is developed by the WVDE OSF.</t>
  </si>
  <si>
    <t>There is also a condition in the federal guidance, CFR 200, that states "A cost may not be allocated to a federal award as an indirect cost if any other cost incurred for the same purpose, in like circumstances, has been assigned to a federal award as a direct cost."</t>
  </si>
  <si>
    <t>Basically, an indirect cost is any cost that is not a direct cost.</t>
  </si>
  <si>
    <t>P/F x2324</t>
  </si>
  <si>
    <t>Not   used   for  un-restricted   indirect   costs   calculation</t>
  </si>
  <si>
    <t xml:space="preserve">The indirect costs rate will increase when the cost base decreases and/or the pool increases. </t>
  </si>
  <si>
    <t>In the next section looks first at object codes to remove any capital assets not coded to the program function x4xxx that was already remove in the section above.</t>
  </si>
  <si>
    <t xml:space="preserve">The plan used by boards of education (WV) starts with total expenditures for the base year.  The base year is always the last completed fiscal year prior to the year the indirect cost rate will be applied.  So to calculate the indirect cost rate for fiscal year 2018-19, the plan uses transactions for the 2016-17 fiscal year.  </t>
  </si>
  <si>
    <t>The next three program functions removed from the cost base are transfers and reserved.  These transactions are not actually expenditures.  Just need to make sure to use the correct codes.  This is where the indirect costs charged to the federal programs are excluded from the base so the calculation is not calculating an indirect rate using the indirect costs charged.</t>
  </si>
  <si>
    <t>The last item removed from the cost base is OPEB.</t>
  </si>
  <si>
    <t>Indirect Cost Base</t>
  </si>
  <si>
    <t>Indirect Cost Pool</t>
  </si>
  <si>
    <t>Total expenditures during 2016-2017</t>
  </si>
  <si>
    <t>Less total expenditures for:</t>
  </si>
  <si>
    <t>Student Body Activities (Project 00Y89)</t>
  </si>
  <si>
    <t>Projects</t>
  </si>
  <si>
    <t>00y89</t>
  </si>
  <si>
    <t>x61xx</t>
  </si>
  <si>
    <t>x62xx</t>
  </si>
  <si>
    <t>x63xx</t>
  </si>
  <si>
    <t>73x</t>
  </si>
  <si>
    <t>74x</t>
  </si>
  <si>
    <t>63x</t>
  </si>
  <si>
    <t>Program/Functions</t>
  </si>
  <si>
    <t>x4xxx</t>
  </si>
  <si>
    <t>Objects</t>
  </si>
  <si>
    <t xml:space="preserve">Facilities Acquisition &amp; Construction </t>
  </si>
  <si>
    <t xml:space="preserve">Other Transfers </t>
  </si>
  <si>
    <t xml:space="preserve">Reserved </t>
  </si>
  <si>
    <t>Capital Assets</t>
  </si>
  <si>
    <t xml:space="preserve">Bus Replacement </t>
  </si>
  <si>
    <t xml:space="preserve">Food and Food Supplies </t>
  </si>
  <si>
    <t>OPEB beyond pay-go portion</t>
  </si>
  <si>
    <t>Central Services (excluding federally funded projects)</t>
  </si>
  <si>
    <t>Adjust for un-allowable costs:</t>
  </si>
  <si>
    <t>x23xx</t>
  </si>
  <si>
    <t>x25xx</t>
  </si>
  <si>
    <t>x2311</t>
  </si>
  <si>
    <t>x2321</t>
  </si>
  <si>
    <t>x2324</t>
  </si>
  <si>
    <t>General Administration (excluding federally funded projects)</t>
  </si>
  <si>
    <t>Other un-allowed cost coded to x23xx other than x2311, x2321 &amp; x2324</t>
  </si>
  <si>
    <t>Adjust for Carry-Forward Provision</t>
  </si>
  <si>
    <t>Pre-Approved Indirect Costs Rate for 2016-2017 year</t>
  </si>
  <si>
    <t>Estimated Total Direct Costs Base</t>
  </si>
  <si>
    <t>Estimated Indirect Costs Pool</t>
  </si>
  <si>
    <t>Carry-Forward</t>
  </si>
  <si>
    <t>From calculation worksheet for indirect cost rate for 2016-2017</t>
  </si>
  <si>
    <t>Actual direct costs base</t>
  </si>
  <si>
    <t>Actual indirect costs pool</t>
  </si>
  <si>
    <t>Indirect cost rate</t>
  </si>
  <si>
    <t>Actual indirect costs pool adjusted for carryover</t>
  </si>
  <si>
    <t>Calculated indirect costs pool (pre-approved rate x actual base)</t>
  </si>
  <si>
    <t>Under/(Over) Recovery (Actual minus Calculated)</t>
  </si>
  <si>
    <t>Pre-Approved Indirect Costs Rate for 2018-2019 year</t>
  </si>
  <si>
    <t>Pre-Approved Indirect Costs Rate</t>
  </si>
  <si>
    <t>Total Estimated Indirect Cost Pool</t>
  </si>
  <si>
    <t>Under/(Over) Recovery</t>
  </si>
  <si>
    <t xml:space="preserve">The federal regulations that define allowable costs and authorize the allocation of indirect costs to federal awards are found in section 200 of the Code of Federal Regulations (CFR). </t>
  </si>
  <si>
    <t xml:space="preserve">So, un-allowed costs include those transactions associated with the board members, the superintendent and the assistant superintendent.  These transactions are coded to the specific program functions of x2311, x2321 and x2324.  This is an area where it is important to pay attention to what is coded to these program functions.  These un-allowed costs are removed from the indirect cost pool.  </t>
  </si>
  <si>
    <t>The calculations so far have identified those transactions to be removed from the cost base.  The next section identifies the transactions that are defined as un-allowable that need to be excluded from the indirect cost pool.</t>
  </si>
  <si>
    <t xml:space="preserve">Additionally, any other transactions that are defined as un-allowable per the federal regulations that were coded to the remaining x23xx program functions or were coded to the x25xx program function are totaled to be removed from the indirect cost pool.  </t>
  </si>
  <si>
    <t>Just like any ratio, the percent will increase if the numerator increases or the denominator decreases.  Areas to consider to decrease the base (denominator) have already been mentioned.</t>
  </si>
  <si>
    <t xml:space="preserve">Again,  it becomes important to consider how transactions are coded.  Are there transactions being coded to program functions other than x23xx and x25xx that could legitimately be coded to x23xx and x25xx. </t>
  </si>
  <si>
    <t>May 16, 2018</t>
  </si>
  <si>
    <t xml:space="preserve">2. Total budgeted expenditures in Inter-fund Transfers </t>
  </si>
  <si>
    <t>III. Un-allowed Costs:</t>
  </si>
  <si>
    <t>B. Enter all other budgeted costs determined to be un-allowable in accordance with 2 CFR Part 200, Subpart E, that are included in Program/Functions X23XX, X25XX, and X26XX. A detailed itemization of these costs must be submitted with the indirect cost plan.</t>
  </si>
  <si>
    <t>Total III - Un-allowed Costs (Add III-A and III-B)</t>
  </si>
  <si>
    <t>Inter-fund Transfers</t>
  </si>
  <si>
    <t>Liability insurance is another transaction that could be partly coded to x25xx or x23xx.</t>
  </si>
  <si>
    <t>Example, there software for the schools to manage the schools financial transactions that could be coded to the principal's office, program function, x24xx.  It is possible that the cost could also be coded to x25xx as part of the financial software costs for financial statement preparation.</t>
  </si>
  <si>
    <t>Salaries for administrators also need to be reviewed and the program function the salary is coded to compared to actual the actual duties of the administrator.  The salary of an administrator responsible for the board's policy manual could be partly coded to instructional and partly coded to x23xx general administration such as special area administration, x2331.</t>
  </si>
  <si>
    <t>Example:  When federal funds are used to purchase instructional software to supplement the instructional process it is a direct costs.  However, if county funds are used to purchase software to track and process employee absences it could be an indirect costs.</t>
  </si>
  <si>
    <t>So, in the example above,  if the some part of the cost of software purchased with county funds for tracking the absences of employees was included in the direct costs of the federal program, the remaining part of the cost would have to be removed from the indirect cost pool.</t>
  </si>
  <si>
    <t>The total expenditures of the base year do not include any transactions of a scholarship fund if the county has such a fund.  Fund 16 is for trust or agency activity.   Also, any transactions related to student body activities, project 00y89, is the first set of transactions removed from the indirect cost base.  Not sure how often this project is actually used.</t>
  </si>
  <si>
    <t xml:space="preserve">When coding the purchase of buses, consider the additions purchased separate from the actual bus or for that matter any asset.  For example, buses purchased with or with out the automatic snow chains.  Transportation thought they were saving something by purchasing the bus with out the automatic chains then having the automatic chains installed after the bus was received but before it was put in service.  The chains were $6k and the transaction was caught and included it in the cost of the bus purchase.  The automatic chains need to be pick up as an asset addition not a repair.  </t>
  </si>
  <si>
    <t>The next object code removed from the base is the food service supplies.  The 63x object code series includes milk and food.  This series also includes the 'non-food' supplies, object 636, transactions.  This is another area where how the transactions are coded can be important.  When should other supplies codes like 612 for cleaning supplies not be used in favor of using the 636 object code.</t>
  </si>
  <si>
    <t xml:space="preserve">The indirect costs pool consists of transactions coded to x23xx less the board (x2311), superintendent (x2321) and assistant superintendent (x2324) plus the program function x25xx.  </t>
  </si>
  <si>
    <t>Oddly enough the un-allowed costs remain in the cost base, it is only the indirect cost pool that does not include the un-allowed costs.  It is those transactions identified as unallowable in the CFR.</t>
  </si>
  <si>
    <t>With the loss of the assistance provided by the RESA's, it is likely that there will be an increase in the costs for computer support that could be coded to x258x, particularly if the county employs a technology coordinator or a TSS.  There is sure to be a need for administrative software and hardware support as well as the instructional hardware and software support.  Just think how often the printer varies offline.</t>
  </si>
  <si>
    <t>If there are county office and or school secretaries that do purchasing or process timesheets as part of their duties, it is possible that part of their salaries could be coded to x25xx instead of program function 12211 or 12411, instructional support and principal's office..</t>
  </si>
  <si>
    <t>Then the next section begins to adjust the total cost base for those transactions  that need to be excluded from the indirect cost rate calculation.  The first program function to be removed from the cost base is capital asset acquisitions, program function x4xxx.  So it is important to correctly code asset acquisitions.  For example, if the county purchased a lot for parking for $40k and then just ordered gravel by the truck load and had maintenance spread it out and put $30k of gravel down it is important to  code the transactions for the gravel to asset acquisition rather than repairs.  Sometimes it is hard to catch these transactions when administrators believe if the maintenance guys do the work it is automatically repairs.</t>
  </si>
  <si>
    <t>Example, there is a series of instructional program functions for technology under x223x.  There is also a series of program function codes for technology under x258x.  If there are transactions that would fit under the x223x program function, it is possible that part of those transactions would fit under the x258x program function.  The difference is just if the technology is for instructional or administrative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</si>
</sst>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_);\(0\)"/>
  </numFmts>
  <fonts count="23"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1"/>
      <name val="Calibri"/>
      <family val="2"/>
      <scheme val="minor"/>
    </font>
    <font>
      <sz val="10"/>
      <color theme="1"/>
      <name val="Calibri"/>
      <family val="2"/>
      <scheme val="minor"/>
    </font>
    <font>
      <b/>
      <sz val="10"/>
      <color theme="1"/>
      <name val="Arial"/>
      <family val="2"/>
    </font>
    <font>
      <sz val="10"/>
      <color theme="1"/>
      <name val="Arial"/>
      <family val="2"/>
    </font>
    <font>
      <u/>
      <sz val="10"/>
      <color theme="1"/>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
      <patternFill patternType="solid">
        <fgColor rgb="FFFFCC99"/>
        <bgColor indexed="64"/>
      </patternFill>
    </fill>
    <fill>
      <patternFill patternType="solid">
        <fgColor rgb="FF99FF9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97">
    <xf numFmtId="0" fontId="0" fillId="0" borderId="0" xfId="0"/>
    <xf numFmtId="39" fontId="18" fillId="33" borderId="0" xfId="0" applyNumberFormat="1" applyFont="1" applyFill="1" applyAlignment="1">
      <alignment wrapText="1"/>
    </xf>
    <xf numFmtId="39" fontId="19" fillId="33" borderId="0" xfId="0" applyNumberFormat="1" applyFont="1" applyFill="1" applyAlignment="1"/>
    <xf numFmtId="39" fontId="19" fillId="33" borderId="0" xfId="0" applyNumberFormat="1" applyFont="1" applyFill="1"/>
    <xf numFmtId="164" fontId="19" fillId="33" borderId="0" xfId="0" applyNumberFormat="1" applyFont="1" applyFill="1"/>
    <xf numFmtId="164" fontId="19" fillId="33" borderId="0" xfId="0" applyNumberFormat="1" applyFont="1" applyFill="1" applyAlignment="1">
      <alignment horizontal="center"/>
    </xf>
    <xf numFmtId="164" fontId="19" fillId="33" borderId="0" xfId="0" applyNumberFormat="1" applyFont="1" applyFill="1" applyBorder="1"/>
    <xf numFmtId="39" fontId="19" fillId="33" borderId="0" xfId="0" applyNumberFormat="1" applyFont="1" applyFill="1" applyAlignment="1">
      <alignment horizontal="left" wrapText="1"/>
    </xf>
    <xf numFmtId="39" fontId="19" fillId="33" borderId="0" xfId="0" applyNumberFormat="1" applyFont="1" applyFill="1" applyAlignment="1">
      <alignment horizontal="center" wrapText="1"/>
    </xf>
    <xf numFmtId="39" fontId="19" fillId="33" borderId="0" xfId="0" applyNumberFormat="1" applyFont="1" applyFill="1" applyBorder="1"/>
    <xf numFmtId="39" fontId="19" fillId="33" borderId="0" xfId="0" applyNumberFormat="1" applyFont="1" applyFill="1" applyAlignment="1">
      <alignment horizontal="right" wrapText="1"/>
    </xf>
    <xf numFmtId="39" fontId="19" fillId="33" borderId="0" xfId="0" applyNumberFormat="1" applyFont="1" applyFill="1" applyBorder="1" applyAlignment="1">
      <alignment horizontal="right" wrapText="1"/>
    </xf>
    <xf numFmtId="39" fontId="19" fillId="33" borderId="10" xfId="0" applyNumberFormat="1" applyFont="1" applyFill="1" applyBorder="1" applyAlignment="1">
      <alignment horizontal="right" wrapText="1"/>
    </xf>
    <xf numFmtId="39" fontId="19" fillId="33" borderId="0" xfId="28" applyNumberFormat="1" applyFont="1" applyFill="1" applyAlignment="1">
      <alignment horizontal="right" wrapText="1"/>
    </xf>
    <xf numFmtId="39" fontId="19" fillId="33" borderId="0" xfId="28" applyNumberFormat="1" applyFont="1" applyFill="1" applyBorder="1" applyAlignment="1">
      <alignment horizontal="right" wrapText="1"/>
    </xf>
    <xf numFmtId="39" fontId="19" fillId="33" borderId="11" xfId="0" applyNumberFormat="1" applyFont="1" applyFill="1" applyBorder="1" applyAlignment="1">
      <alignment horizontal="right" wrapText="1"/>
    </xf>
    <xf numFmtId="39" fontId="19" fillId="33" borderId="0" xfId="0" quotePrefix="1" applyNumberFormat="1" applyFont="1" applyFill="1" applyAlignment="1">
      <alignment horizontal="center" wrapText="1"/>
    </xf>
    <xf numFmtId="39" fontId="19" fillId="33" borderId="0" xfId="40" applyNumberFormat="1" applyFont="1" applyFill="1" applyBorder="1" applyAlignment="1">
      <alignment horizontal="right" wrapText="1"/>
    </xf>
    <xf numFmtId="10" fontId="19" fillId="33" borderId="0" xfId="0" applyNumberFormat="1" applyFont="1" applyFill="1" applyAlignment="1">
      <alignment horizontal="right" wrapText="1"/>
    </xf>
    <xf numFmtId="39" fontId="19" fillId="33" borderId="0" xfId="0" applyNumberFormat="1" applyFont="1" applyFill="1" applyAlignment="1">
      <alignment horizontal="center"/>
    </xf>
    <xf numFmtId="164" fontId="19" fillId="33" borderId="12" xfId="0" applyNumberFormat="1" applyFont="1" applyFill="1" applyBorder="1"/>
    <xf numFmtId="39" fontId="19" fillId="34" borderId="10" xfId="0" applyNumberFormat="1" applyFont="1" applyFill="1" applyBorder="1" applyAlignment="1">
      <alignment horizontal="right" wrapText="1"/>
    </xf>
    <xf numFmtId="39" fontId="19" fillId="34" borderId="11" xfId="0" applyNumberFormat="1" applyFont="1" applyFill="1" applyBorder="1" applyAlignment="1">
      <alignment horizontal="right" wrapText="1"/>
    </xf>
    <xf numFmtId="10" fontId="19" fillId="34" borderId="0" xfId="40" applyNumberFormat="1" applyFont="1" applyFill="1" applyAlignment="1">
      <alignment horizontal="right" wrapText="1"/>
    </xf>
    <xf numFmtId="39" fontId="19" fillId="34" borderId="0" xfId="0" applyNumberFormat="1" applyFont="1" applyFill="1" applyAlignment="1">
      <alignment horizontal="right" wrapText="1"/>
    </xf>
    <xf numFmtId="39" fontId="19" fillId="34" borderId="0" xfId="0" applyNumberFormat="1" applyFont="1" applyFill="1" applyBorder="1" applyAlignment="1">
      <alignment horizontal="right" wrapText="1"/>
    </xf>
    <xf numFmtId="10" fontId="19" fillId="34" borderId="0" xfId="40" applyNumberFormat="1" applyFont="1" applyFill="1" applyBorder="1" applyAlignment="1">
      <alignment horizontal="right" wrapText="1"/>
    </xf>
    <xf numFmtId="39" fontId="19" fillId="0" borderId="0" xfId="0" applyNumberFormat="1" applyFont="1" applyFill="1" applyAlignment="1">
      <alignment horizontal="right" wrapText="1"/>
    </xf>
    <xf numFmtId="39" fontId="19" fillId="33" borderId="0" xfId="0" applyNumberFormat="1" applyFont="1" applyFill="1" applyAlignment="1">
      <alignment wrapText="1"/>
    </xf>
    <xf numFmtId="39" fontId="19" fillId="33" borderId="0" xfId="0" applyNumberFormat="1" applyFont="1" applyFill="1" applyAlignment="1">
      <alignment horizontal="left" wrapText="1" indent="1"/>
    </xf>
    <xf numFmtId="39" fontId="19" fillId="33" borderId="0" xfId="0" applyNumberFormat="1" applyFont="1" applyFill="1" applyAlignment="1">
      <alignment horizontal="left" wrapText="1" indent="2"/>
    </xf>
    <xf numFmtId="39" fontId="19" fillId="33" borderId="0" xfId="0" applyNumberFormat="1" applyFont="1" applyFill="1" applyAlignment="1">
      <alignment horizontal="left" wrapText="1" indent="3"/>
    </xf>
    <xf numFmtId="39" fontId="19" fillId="33" borderId="0" xfId="0" quotePrefix="1" applyNumberFormat="1" applyFont="1" applyFill="1" applyAlignment="1">
      <alignment horizontal="left" wrapText="1" indent="2"/>
    </xf>
    <xf numFmtId="39" fontId="19" fillId="33" borderId="0" xfId="0" applyNumberFormat="1" applyFont="1" applyFill="1" applyAlignment="1">
      <alignment horizontal="left" wrapText="1" indent="4"/>
    </xf>
    <xf numFmtId="39" fontId="19" fillId="33" borderId="0" xfId="0" applyNumberFormat="1" applyFont="1" applyFill="1" applyAlignment="1">
      <alignment vertical="center" wrapText="1"/>
    </xf>
    <xf numFmtId="39" fontId="19" fillId="0" borderId="0" xfId="0" applyNumberFormat="1" applyFont="1" applyFill="1" applyAlignment="1">
      <alignment horizontal="center" wrapText="1"/>
    </xf>
    <xf numFmtId="39" fontId="19" fillId="33" borderId="0" xfId="0" applyNumberFormat="1" applyFont="1" applyFill="1" applyAlignment="1">
      <alignment horizontal="center" wrapText="1"/>
    </xf>
    <xf numFmtId="164" fontId="19" fillId="33" borderId="0" xfId="0" applyNumberFormat="1" applyFont="1" applyFill="1" applyAlignment="1">
      <alignment horizontal="center"/>
    </xf>
    <xf numFmtId="0" fontId="0" fillId="0" borderId="0" xfId="0" applyAlignment="1">
      <alignment vertical="center"/>
    </xf>
    <xf numFmtId="0" fontId="21" fillId="0" borderId="0" xfId="0" applyFont="1" applyAlignment="1">
      <alignment horizontal="left" wrapText="1"/>
    </xf>
    <xf numFmtId="39" fontId="21" fillId="0" borderId="0" xfId="0" applyNumberFormat="1" applyFont="1"/>
    <xf numFmtId="0" fontId="21" fillId="0" borderId="0" xfId="0" applyFont="1"/>
    <xf numFmtId="39" fontId="21" fillId="0" borderId="0" xfId="0" applyNumberFormat="1" applyFont="1" applyFill="1"/>
    <xf numFmtId="39" fontId="21" fillId="0" borderId="0" xfId="0" applyNumberFormat="1" applyFont="1" applyFill="1" applyBorder="1"/>
    <xf numFmtId="0" fontId="20" fillId="0" borderId="0" xfId="0" applyFont="1" applyAlignment="1">
      <alignment vertical="center"/>
    </xf>
    <xf numFmtId="39" fontId="21" fillId="0" borderId="0" xfId="0" applyNumberFormat="1" applyFont="1" applyFill="1" applyAlignment="1">
      <alignment horizontal="right" wrapText="1"/>
    </xf>
    <xf numFmtId="39" fontId="21" fillId="0" borderId="0" xfId="0" applyNumberFormat="1" applyFont="1" applyFill="1" applyBorder="1" applyAlignment="1">
      <alignment horizontal="right" wrapText="1"/>
    </xf>
    <xf numFmtId="39" fontId="21" fillId="0" borderId="10" xfId="0" applyNumberFormat="1" applyFont="1" applyFill="1" applyBorder="1" applyAlignment="1">
      <alignment horizontal="right" wrapText="1"/>
    </xf>
    <xf numFmtId="39" fontId="21" fillId="0" borderId="0" xfId="28" applyNumberFormat="1" applyFont="1" applyFill="1" applyAlignment="1">
      <alignment horizontal="right" wrapText="1"/>
    </xf>
    <xf numFmtId="39" fontId="21" fillId="0" borderId="0" xfId="28" applyNumberFormat="1" applyFont="1" applyFill="1" applyBorder="1" applyAlignment="1">
      <alignment horizontal="right" wrapText="1"/>
    </xf>
    <xf numFmtId="10" fontId="21" fillId="0" borderId="0" xfId="40" applyNumberFormat="1" applyFont="1" applyFill="1" applyAlignment="1">
      <alignment horizontal="right" wrapText="1"/>
    </xf>
    <xf numFmtId="10" fontId="21" fillId="0" borderId="0" xfId="40" applyNumberFormat="1" applyFont="1" applyFill="1" applyBorder="1" applyAlignment="1">
      <alignment horizontal="right" wrapText="1"/>
    </xf>
    <xf numFmtId="10" fontId="21" fillId="0" borderId="0" xfId="0" applyNumberFormat="1" applyFont="1" applyFill="1" applyAlignment="1">
      <alignment horizontal="right" wrapText="1"/>
    </xf>
    <xf numFmtId="10" fontId="21" fillId="0" borderId="0" xfId="0" applyNumberFormat="1" applyFont="1" applyFill="1" applyBorder="1" applyAlignment="1">
      <alignment horizontal="right" wrapText="1"/>
    </xf>
    <xf numFmtId="39" fontId="19" fillId="35" borderId="0" xfId="0" applyNumberFormat="1" applyFont="1" applyFill="1" applyAlignment="1">
      <alignment horizontal="right" wrapText="1"/>
    </xf>
    <xf numFmtId="39" fontId="19" fillId="35" borderId="10" xfId="0" applyNumberFormat="1" applyFont="1" applyFill="1" applyBorder="1" applyAlignment="1">
      <alignment horizontal="right" wrapText="1"/>
    </xf>
    <xf numFmtId="10" fontId="19" fillId="35" borderId="0" xfId="40" applyNumberFormat="1" applyFont="1" applyFill="1" applyAlignment="1">
      <alignment horizontal="right" wrapText="1"/>
    </xf>
    <xf numFmtId="10" fontId="19" fillId="35" borderId="0" xfId="0" applyNumberFormat="1" applyFont="1" applyFill="1" applyAlignment="1">
      <alignment horizontal="right" wrapText="1"/>
    </xf>
    <xf numFmtId="39" fontId="19" fillId="36" borderId="0" xfId="0" applyNumberFormat="1" applyFont="1" applyFill="1" applyAlignment="1">
      <alignment horizontal="right" wrapText="1"/>
    </xf>
    <xf numFmtId="39" fontId="19" fillId="36" borderId="10" xfId="0" applyNumberFormat="1" applyFont="1" applyFill="1" applyBorder="1" applyAlignment="1">
      <alignment horizontal="right" wrapText="1"/>
    </xf>
    <xf numFmtId="10" fontId="19" fillId="36" borderId="0" xfId="40" applyNumberFormat="1" applyFont="1" applyFill="1" applyAlignment="1">
      <alignment horizontal="right" wrapText="1"/>
    </xf>
    <xf numFmtId="10" fontId="19" fillId="36" borderId="0" xfId="0" applyNumberFormat="1" applyFont="1" applyFill="1" applyAlignment="1">
      <alignment horizontal="right" wrapText="1"/>
    </xf>
    <xf numFmtId="39" fontId="19" fillId="37" borderId="0" xfId="0" applyNumberFormat="1" applyFont="1" applyFill="1" applyAlignment="1">
      <alignment horizontal="right" wrapText="1"/>
    </xf>
    <xf numFmtId="39" fontId="19" fillId="37" borderId="10" xfId="0" applyNumberFormat="1" applyFont="1" applyFill="1" applyBorder="1" applyAlignment="1">
      <alignment horizontal="right" wrapText="1"/>
    </xf>
    <xf numFmtId="10" fontId="19" fillId="37" borderId="0" xfId="40" applyNumberFormat="1" applyFont="1" applyFill="1" applyAlignment="1">
      <alignment horizontal="right" wrapText="1"/>
    </xf>
    <xf numFmtId="10" fontId="19" fillId="37" borderId="0" xfId="0" applyNumberFormat="1" applyFont="1" applyFill="1" applyAlignment="1">
      <alignment horizontal="right" wrapText="1"/>
    </xf>
    <xf numFmtId="164" fontId="19" fillId="33" borderId="11" xfId="0" applyNumberFormat="1" applyFont="1" applyFill="1" applyBorder="1" applyAlignment="1">
      <alignment horizontal="right"/>
    </xf>
    <xf numFmtId="10" fontId="21" fillId="0" borderId="0" xfId="0" applyNumberFormat="1" applyFont="1"/>
    <xf numFmtId="0" fontId="21" fillId="0" borderId="0" xfId="0" applyFont="1" applyAlignment="1">
      <alignment horizontal="center" wrapText="1"/>
    </xf>
    <xf numFmtId="0" fontId="21" fillId="0" borderId="0" xfId="0" quotePrefix="1" applyFont="1" applyAlignment="1">
      <alignment horizontal="center" wrapText="1"/>
    </xf>
    <xf numFmtId="0" fontId="21" fillId="0" borderId="0" xfId="0" applyFont="1" applyAlignment="1">
      <alignment horizontal="center"/>
    </xf>
    <xf numFmtId="0" fontId="20" fillId="0" borderId="0" xfId="0" applyFont="1" applyAlignment="1">
      <alignment horizontal="center" vertical="center"/>
    </xf>
    <xf numFmtId="0" fontId="22" fillId="0" borderId="0" xfId="0" applyFont="1" applyAlignment="1">
      <alignment horizontal="center" wrapText="1"/>
    </xf>
    <xf numFmtId="0" fontId="22" fillId="0" borderId="0" xfId="0" quotePrefix="1" applyFont="1" applyAlignment="1">
      <alignment horizontal="center" wrapText="1"/>
    </xf>
    <xf numFmtId="0" fontId="21" fillId="0" borderId="0" xfId="0" applyFont="1" applyAlignment="1">
      <alignment horizontal="right" wrapText="1"/>
    </xf>
    <xf numFmtId="39" fontId="21" fillId="0" borderId="0" xfId="0" applyNumberFormat="1" applyFont="1" applyAlignment="1">
      <alignment horizontal="right" wrapText="1"/>
    </xf>
    <xf numFmtId="0" fontId="21" fillId="0" borderId="0" xfId="0" applyFont="1" applyFill="1" applyAlignment="1">
      <alignment horizontal="center" wrapText="1"/>
    </xf>
    <xf numFmtId="0" fontId="21" fillId="0" borderId="0" xfId="0" applyFont="1" applyAlignment="1">
      <alignment vertical="center" wrapText="1"/>
    </xf>
    <xf numFmtId="10" fontId="21" fillId="0" borderId="0" xfId="0" applyNumberFormat="1" applyFont="1" applyFill="1"/>
    <xf numFmtId="0" fontId="0" fillId="0" borderId="12" xfId="0" applyBorder="1" applyAlignment="1">
      <alignment vertical="center"/>
    </xf>
    <xf numFmtId="0" fontId="0" fillId="0" borderId="0" xfId="0" quotePrefix="1" applyAlignment="1">
      <alignment vertical="center"/>
    </xf>
    <xf numFmtId="39" fontId="21" fillId="0" borderId="12" xfId="0" applyNumberFormat="1" applyFont="1" applyFill="1" applyBorder="1" applyAlignment="1">
      <alignment horizontal="right" wrapText="1"/>
    </xf>
    <xf numFmtId="0" fontId="21" fillId="0" borderId="12" xfId="0" applyFont="1" applyBorder="1" applyAlignment="1">
      <alignment horizontal="center"/>
    </xf>
    <xf numFmtId="39" fontId="19" fillId="33" borderId="0" xfId="0" applyNumberFormat="1" applyFont="1" applyFill="1" applyAlignment="1"/>
    <xf numFmtId="39" fontId="19" fillId="33" borderId="12" xfId="0" applyNumberFormat="1" applyFont="1" applyFill="1" applyBorder="1" applyAlignment="1">
      <alignment horizontal="center"/>
    </xf>
    <xf numFmtId="39" fontId="19" fillId="33" borderId="12" xfId="0" applyNumberFormat="1" applyFont="1" applyFill="1" applyBorder="1" applyAlignment="1">
      <alignment horizontal="center" wrapText="1"/>
    </xf>
    <xf numFmtId="39" fontId="19" fillId="33" borderId="0" xfId="0" quotePrefix="1" applyNumberFormat="1" applyFont="1" applyFill="1" applyAlignment="1">
      <alignment horizontal="center" wrapText="1"/>
    </xf>
    <xf numFmtId="39" fontId="19" fillId="33" borderId="0" xfId="0" applyNumberFormat="1" applyFont="1" applyFill="1" applyAlignment="1">
      <alignment horizontal="center" wrapText="1"/>
    </xf>
    <xf numFmtId="164" fontId="19" fillId="33" borderId="0" xfId="0" applyNumberFormat="1" applyFont="1" applyFill="1" applyAlignment="1">
      <alignment horizontal="center"/>
    </xf>
    <xf numFmtId="39" fontId="19" fillId="33" borderId="0" xfId="0" applyNumberFormat="1" applyFont="1" applyFill="1" applyBorder="1" applyAlignment="1">
      <alignment horizontal="center"/>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0" fillId="0" borderId="0" xfId="0" applyFont="1" applyAlignment="1">
      <alignment horizontal="center" wrapText="1"/>
    </xf>
    <xf numFmtId="0" fontId="20" fillId="0" borderId="12" xfId="0" applyFont="1" applyBorder="1" applyAlignment="1">
      <alignment horizontal="center" wrapText="1"/>
    </xf>
    <xf numFmtId="0" fontId="0" fillId="0" borderId="0" xfId="0" applyAlignment="1">
      <alignment vertical="center" wrapText="1"/>
    </xf>
    <xf numFmtId="0" fontId="0" fillId="0" borderId="0" xfId="0" applyFill="1" applyAlignment="1">
      <alignmen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CCFF"/>
      <color rgb="FFCCFFFF"/>
      <color rgb="FFFFCC99"/>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showGridLines="0" tabSelected="1" zoomScale="110" zoomScaleNormal="110" zoomScaleSheetLayoutView="100" workbookViewId="0">
      <pane xSplit="4" ySplit="2" topLeftCell="E3" activePane="bottomRight" state="frozen"/>
      <selection pane="topRight" activeCell="E1" sqref="E1"/>
      <selection pane="bottomLeft" activeCell="A3" sqref="A3"/>
      <selection pane="bottomRight" activeCell="L63" sqref="L63:L66"/>
    </sheetView>
  </sheetViews>
  <sheetFormatPr defaultRowHeight="12.75" x14ac:dyDescent="0.2"/>
  <cols>
    <col min="1" max="1" width="3.28515625" style="3" customWidth="1"/>
    <col min="2" max="2" width="60" style="3" customWidth="1"/>
    <col min="3" max="3" width="9.5703125" style="2" customWidth="1"/>
    <col min="4" max="4" width="13.5703125" style="19" customWidth="1"/>
    <col min="5" max="5" width="2.7109375" style="19" customWidth="1"/>
    <col min="6" max="10" width="13.7109375" style="3" customWidth="1"/>
    <col min="11" max="11" width="2.28515625" style="9" customWidth="1"/>
    <col min="12" max="16" width="13.7109375" style="3" customWidth="1"/>
    <col min="17" max="16384" width="9.140625" style="3"/>
  </cols>
  <sheetData>
    <row r="1" spans="1:16" ht="14.1" customHeight="1" x14ac:dyDescent="0.2">
      <c r="A1" s="83"/>
      <c r="B1" s="83" t="s">
        <v>80</v>
      </c>
      <c r="C1" s="86" t="s">
        <v>172</v>
      </c>
      <c r="D1" s="87"/>
      <c r="E1" s="1"/>
      <c r="F1" s="89"/>
      <c r="G1" s="89"/>
      <c r="H1" s="89"/>
      <c r="I1" s="89"/>
      <c r="J1" s="89"/>
      <c r="K1" s="2"/>
      <c r="L1" s="84" t="s">
        <v>38</v>
      </c>
      <c r="M1" s="84"/>
      <c r="N1" s="84"/>
      <c r="O1" s="84"/>
      <c r="P1" s="84"/>
    </row>
    <row r="2" spans="1:16" s="4" customFormat="1" ht="14.1" customHeight="1" x14ac:dyDescent="0.2">
      <c r="A2" s="83"/>
      <c r="B2" s="83" t="s">
        <v>87</v>
      </c>
      <c r="C2" s="88" t="s">
        <v>84</v>
      </c>
      <c r="D2" s="88"/>
      <c r="E2" s="5"/>
      <c r="F2" s="84" t="s">
        <v>37</v>
      </c>
      <c r="G2" s="84"/>
      <c r="H2" s="84"/>
      <c r="I2" s="84"/>
      <c r="J2" s="84"/>
      <c r="K2" s="6"/>
      <c r="L2" s="6"/>
      <c r="M2" s="6"/>
      <c r="N2" s="6"/>
      <c r="O2" s="6"/>
      <c r="P2" s="6"/>
    </row>
    <row r="3" spans="1:16" s="4" customFormat="1" ht="14.1" customHeight="1" x14ac:dyDescent="0.2">
      <c r="B3" s="4" t="s">
        <v>101</v>
      </c>
      <c r="C3" s="37"/>
      <c r="D3" s="37"/>
      <c r="E3" s="37"/>
      <c r="F3" s="20">
        <v>2015</v>
      </c>
      <c r="G3" s="20">
        <v>2016</v>
      </c>
      <c r="H3" s="20">
        <v>2017</v>
      </c>
      <c r="I3" s="20">
        <v>2018</v>
      </c>
      <c r="J3" s="20">
        <v>2019</v>
      </c>
      <c r="K3" s="6"/>
      <c r="L3" s="20">
        <v>2015</v>
      </c>
      <c r="M3" s="20">
        <v>2016</v>
      </c>
      <c r="N3" s="20">
        <v>2017</v>
      </c>
      <c r="O3" s="20">
        <v>2018</v>
      </c>
      <c r="P3" s="20">
        <v>2019</v>
      </c>
    </row>
    <row r="4" spans="1:16" s="4" customFormat="1" ht="14.1" customHeight="1" x14ac:dyDescent="0.2">
      <c r="B4" s="7" t="s">
        <v>102</v>
      </c>
      <c r="C4" s="37"/>
      <c r="D4" s="37"/>
      <c r="E4" s="37"/>
      <c r="F4" s="66" t="s">
        <v>100</v>
      </c>
      <c r="G4" s="66" t="s">
        <v>103</v>
      </c>
      <c r="H4" s="66" t="s">
        <v>104</v>
      </c>
      <c r="I4" s="66" t="s">
        <v>105</v>
      </c>
      <c r="J4" s="66" t="s">
        <v>106</v>
      </c>
      <c r="K4" s="6"/>
      <c r="L4" s="66" t="s">
        <v>100</v>
      </c>
      <c r="M4" s="66" t="s">
        <v>103</v>
      </c>
      <c r="N4" s="66" t="s">
        <v>104</v>
      </c>
      <c r="O4" s="66" t="s">
        <v>105</v>
      </c>
      <c r="P4" s="66" t="s">
        <v>106</v>
      </c>
    </row>
    <row r="5" spans="1:16" x14ac:dyDescent="0.2">
      <c r="B5" s="7"/>
      <c r="C5" s="28"/>
      <c r="D5" s="8" t="s">
        <v>25</v>
      </c>
      <c r="E5" s="8"/>
      <c r="F5" s="3">
        <v>30158183.23</v>
      </c>
      <c r="G5" s="3">
        <v>31482373.190000001</v>
      </c>
      <c r="H5" s="3">
        <v>31044263.859999999</v>
      </c>
      <c r="I5" s="3">
        <v>31047372.949999999</v>
      </c>
      <c r="J5" s="3">
        <v>31528206.879999999</v>
      </c>
      <c r="L5" s="3">
        <v>30158183.23</v>
      </c>
      <c r="M5" s="3">
        <v>31482373.190000001</v>
      </c>
      <c r="N5" s="3">
        <v>31044263.859999999</v>
      </c>
      <c r="O5" s="3">
        <v>31047372.949999999</v>
      </c>
      <c r="P5" s="3">
        <v>31528206.879999999</v>
      </c>
    </row>
    <row r="6" spans="1:16" x14ac:dyDescent="0.2">
      <c r="B6" s="7" t="s">
        <v>0</v>
      </c>
      <c r="C6" s="28"/>
      <c r="D6" s="8"/>
      <c r="E6" s="8"/>
      <c r="F6" s="10"/>
      <c r="G6" s="10"/>
      <c r="H6" s="10"/>
      <c r="I6" s="10"/>
      <c r="J6" s="10"/>
      <c r="K6" s="11"/>
      <c r="L6" s="10"/>
      <c r="M6" s="10"/>
      <c r="N6" s="10"/>
      <c r="O6" s="10"/>
      <c r="P6" s="10"/>
    </row>
    <row r="7" spans="1:16" x14ac:dyDescent="0.2">
      <c r="B7" s="29" t="s">
        <v>44</v>
      </c>
      <c r="C7" s="28"/>
      <c r="D7" s="8"/>
      <c r="E7" s="8"/>
      <c r="F7" s="10"/>
      <c r="G7" s="10"/>
      <c r="H7" s="10"/>
      <c r="I7" s="10"/>
      <c r="J7" s="10"/>
      <c r="K7" s="11"/>
      <c r="L7" s="10"/>
      <c r="M7" s="10"/>
      <c r="N7" s="10"/>
      <c r="O7" s="10"/>
      <c r="P7" s="10"/>
    </row>
    <row r="8" spans="1:16" ht="14.25" customHeight="1" x14ac:dyDescent="0.2">
      <c r="B8" s="30" t="s">
        <v>23</v>
      </c>
      <c r="C8" s="28"/>
      <c r="D8" s="8"/>
      <c r="E8" s="8"/>
      <c r="F8" s="10">
        <v>0</v>
      </c>
      <c r="G8" s="10">
        <v>0</v>
      </c>
      <c r="H8" s="10">
        <v>0</v>
      </c>
      <c r="I8" s="10">
        <v>0</v>
      </c>
      <c r="J8" s="10">
        <v>0</v>
      </c>
      <c r="K8" s="11"/>
      <c r="L8" s="10">
        <v>0</v>
      </c>
      <c r="M8" s="10">
        <v>0</v>
      </c>
      <c r="N8" s="10">
        <v>0</v>
      </c>
      <c r="O8" s="10">
        <v>0</v>
      </c>
      <c r="P8" s="10">
        <v>0</v>
      </c>
    </row>
    <row r="9" spans="1:16" x14ac:dyDescent="0.2">
      <c r="B9" s="31" t="s">
        <v>1</v>
      </c>
      <c r="C9" s="28"/>
      <c r="D9" s="8" t="s">
        <v>26</v>
      </c>
      <c r="E9" s="8"/>
      <c r="F9" s="21">
        <f>SUM(F8)</f>
        <v>0</v>
      </c>
      <c r="G9" s="21">
        <f>SUM(G8)</f>
        <v>0</v>
      </c>
      <c r="H9" s="21">
        <f>SUM(H8)</f>
        <v>0</v>
      </c>
      <c r="I9" s="21">
        <f>SUM(I8)</f>
        <v>0</v>
      </c>
      <c r="J9" s="21">
        <f>SUM(J8)</f>
        <v>0</v>
      </c>
      <c r="K9" s="11"/>
      <c r="L9" s="21">
        <f>SUM(L8)</f>
        <v>0</v>
      </c>
      <c r="M9" s="21">
        <f>SUM(M8)</f>
        <v>0</v>
      </c>
      <c r="N9" s="21">
        <f>SUM(N8)</f>
        <v>0</v>
      </c>
      <c r="O9" s="21">
        <f>SUM(O8)</f>
        <v>0</v>
      </c>
      <c r="P9" s="21">
        <f>SUM(P8)</f>
        <v>0</v>
      </c>
    </row>
    <row r="10" spans="1:16" x14ac:dyDescent="0.2">
      <c r="B10" s="29" t="s">
        <v>2</v>
      </c>
      <c r="C10" s="28"/>
      <c r="D10" s="8"/>
      <c r="E10" s="8"/>
    </row>
    <row r="11" spans="1:16" ht="17.25" customHeight="1" x14ac:dyDescent="0.2">
      <c r="B11" s="30" t="s">
        <v>66</v>
      </c>
      <c r="C11" s="28" t="s">
        <v>59</v>
      </c>
      <c r="D11" s="8"/>
      <c r="E11" s="8"/>
      <c r="F11" s="10">
        <v>232455.85</v>
      </c>
      <c r="G11" s="10">
        <v>650037.96</v>
      </c>
      <c r="H11" s="10">
        <v>797396.97</v>
      </c>
      <c r="I11" s="10">
        <v>489868.67</v>
      </c>
      <c r="J11" s="10">
        <v>980345.46</v>
      </c>
      <c r="K11" s="11"/>
      <c r="L11" s="10">
        <v>232455.85</v>
      </c>
      <c r="M11" s="10">
        <v>650037.96</v>
      </c>
      <c r="N11" s="10">
        <v>797396.97</v>
      </c>
      <c r="O11" s="10">
        <v>489868.67</v>
      </c>
      <c r="P11" s="10">
        <v>980345.46</v>
      </c>
    </row>
    <row r="12" spans="1:16" x14ac:dyDescent="0.2">
      <c r="B12" s="30" t="s">
        <v>173</v>
      </c>
      <c r="C12" s="28" t="s">
        <v>57</v>
      </c>
      <c r="D12" s="8"/>
      <c r="E12" s="8"/>
      <c r="F12" s="10">
        <v>791637.13</v>
      </c>
      <c r="G12" s="10">
        <v>1856790.86</v>
      </c>
      <c r="H12" s="10">
        <v>1042401.72</v>
      </c>
      <c r="I12" s="10">
        <v>819863.31</v>
      </c>
      <c r="J12" s="10">
        <v>699064.54</v>
      </c>
      <c r="K12" s="11"/>
      <c r="L12" s="10">
        <v>791637.13</v>
      </c>
      <c r="M12" s="10">
        <v>1856790.86</v>
      </c>
      <c r="N12" s="10">
        <v>1042401.72</v>
      </c>
      <c r="O12" s="10">
        <v>819863.31</v>
      </c>
      <c r="P12" s="10">
        <v>699064.54</v>
      </c>
    </row>
    <row r="13" spans="1:16" x14ac:dyDescent="0.2">
      <c r="B13" s="30" t="s">
        <v>67</v>
      </c>
      <c r="C13" s="28" t="s">
        <v>58</v>
      </c>
      <c r="D13" s="8"/>
      <c r="E13" s="8"/>
      <c r="F13" s="13">
        <v>43004.88</v>
      </c>
      <c r="G13" s="13">
        <v>16701.259999999998</v>
      </c>
      <c r="H13" s="13">
        <v>109001.41</v>
      </c>
      <c r="I13" s="13">
        <v>223153.07</v>
      </c>
      <c r="J13" s="13">
        <v>708</v>
      </c>
      <c r="K13" s="14"/>
      <c r="L13" s="13">
        <v>43004.88</v>
      </c>
      <c r="M13" s="13">
        <v>16701.259999999998</v>
      </c>
      <c r="N13" s="13">
        <v>109001.41</v>
      </c>
      <c r="O13" s="13">
        <v>223153.07</v>
      </c>
      <c r="P13" s="13">
        <v>708</v>
      </c>
    </row>
    <row r="14" spans="1:16" x14ac:dyDescent="0.2">
      <c r="B14" s="30" t="s">
        <v>68</v>
      </c>
      <c r="C14" s="28" t="s">
        <v>62</v>
      </c>
      <c r="D14" s="8"/>
      <c r="E14" s="8"/>
      <c r="F14" s="10">
        <v>0</v>
      </c>
      <c r="G14" s="10">
        <v>0</v>
      </c>
      <c r="H14" s="10">
        <v>0</v>
      </c>
      <c r="I14" s="10">
        <v>0</v>
      </c>
      <c r="J14" s="10">
        <v>0</v>
      </c>
      <c r="K14" s="11"/>
      <c r="L14" s="10">
        <v>0</v>
      </c>
      <c r="M14" s="10">
        <v>0</v>
      </c>
      <c r="N14" s="10">
        <v>0</v>
      </c>
      <c r="O14" s="10">
        <v>0</v>
      </c>
      <c r="P14" s="10">
        <v>0</v>
      </c>
    </row>
    <row r="15" spans="1:16" x14ac:dyDescent="0.2">
      <c r="B15" s="31" t="s">
        <v>3</v>
      </c>
      <c r="C15" s="28"/>
      <c r="D15" s="8" t="s">
        <v>27</v>
      </c>
      <c r="E15" s="8"/>
      <c r="F15" s="21">
        <f>SUM(F11:F14)</f>
        <v>1067097.8599999999</v>
      </c>
      <c r="G15" s="21">
        <f>SUM(G11:G14)</f>
        <v>2523530.08</v>
      </c>
      <c r="H15" s="21">
        <f>SUM(H11:H14)</f>
        <v>1948800.0999999999</v>
      </c>
      <c r="I15" s="21">
        <f>SUM(I11:I14)</f>
        <v>1532885.05</v>
      </c>
      <c r="J15" s="21">
        <f>SUM(J11:J14)</f>
        <v>1680118</v>
      </c>
      <c r="K15" s="11"/>
      <c r="L15" s="21">
        <f>SUM(L11:L14)</f>
        <v>1067097.8599999999</v>
      </c>
      <c r="M15" s="21">
        <f>SUM(M11:M14)</f>
        <v>2523530.08</v>
      </c>
      <c r="N15" s="21">
        <f>SUM(N11:N14)</f>
        <v>1948800.0999999999</v>
      </c>
      <c r="O15" s="21">
        <f>SUM(O11:O14)</f>
        <v>1532885.05</v>
      </c>
      <c r="P15" s="21">
        <f>SUM(P11:P14)</f>
        <v>1680118</v>
      </c>
    </row>
    <row r="16" spans="1:16" x14ac:dyDescent="0.2">
      <c r="B16" s="29" t="s">
        <v>4</v>
      </c>
      <c r="C16" s="28"/>
      <c r="D16" s="8"/>
      <c r="E16" s="8"/>
    </row>
    <row r="17" spans="2:16" x14ac:dyDescent="0.2">
      <c r="B17" s="30" t="s">
        <v>69</v>
      </c>
      <c r="C17" s="28" t="s">
        <v>81</v>
      </c>
      <c r="D17" s="8"/>
      <c r="E17" s="8"/>
      <c r="F17" s="10">
        <v>0</v>
      </c>
      <c r="G17" s="10">
        <v>0</v>
      </c>
      <c r="H17" s="10">
        <v>0</v>
      </c>
      <c r="I17" s="10">
        <v>0</v>
      </c>
      <c r="J17" s="10">
        <v>0</v>
      </c>
      <c r="K17" s="11"/>
      <c r="L17" s="10">
        <v>0</v>
      </c>
      <c r="M17" s="10">
        <v>0</v>
      </c>
      <c r="N17" s="10">
        <v>0</v>
      </c>
      <c r="O17" s="10">
        <v>0</v>
      </c>
      <c r="P17" s="10">
        <v>0</v>
      </c>
    </row>
    <row r="18" spans="2:16" x14ac:dyDescent="0.2">
      <c r="B18" s="30" t="s">
        <v>70</v>
      </c>
      <c r="C18" s="28" t="s">
        <v>82</v>
      </c>
      <c r="D18" s="8"/>
      <c r="E18" s="8"/>
      <c r="F18" s="10">
        <v>396363.4</v>
      </c>
      <c r="G18" s="10">
        <v>0</v>
      </c>
      <c r="H18" s="10">
        <v>0</v>
      </c>
      <c r="I18" s="10">
        <v>0</v>
      </c>
      <c r="J18" s="10">
        <v>0</v>
      </c>
      <c r="K18" s="11"/>
      <c r="L18" s="10">
        <v>396363.4</v>
      </c>
      <c r="M18" s="10">
        <v>0</v>
      </c>
      <c r="N18" s="10">
        <v>0</v>
      </c>
      <c r="O18" s="10">
        <v>0</v>
      </c>
      <c r="P18" s="10">
        <v>0</v>
      </c>
    </row>
    <row r="19" spans="2:16" x14ac:dyDescent="0.2">
      <c r="B19" s="30" t="s">
        <v>71</v>
      </c>
      <c r="C19" s="28" t="s">
        <v>83</v>
      </c>
      <c r="D19" s="8"/>
      <c r="E19" s="8"/>
      <c r="F19" s="10">
        <v>939830.54</v>
      </c>
      <c r="G19" s="10">
        <v>727158.96</v>
      </c>
      <c r="H19" s="10">
        <v>1025209.32</v>
      </c>
      <c r="I19" s="10">
        <v>1036211.11</v>
      </c>
      <c r="J19" s="10">
        <v>1137896.49</v>
      </c>
      <c r="K19" s="11"/>
      <c r="L19" s="10">
        <v>939830.54</v>
      </c>
      <c r="M19" s="10">
        <v>727158.96</v>
      </c>
      <c r="N19" s="10">
        <v>1025209.32</v>
      </c>
      <c r="O19" s="10">
        <v>1036211.11</v>
      </c>
      <c r="P19" s="10">
        <v>1137896.49</v>
      </c>
    </row>
    <row r="20" spans="2:16" x14ac:dyDescent="0.2">
      <c r="B20" s="30" t="s">
        <v>72</v>
      </c>
      <c r="C20" s="28" t="s">
        <v>56</v>
      </c>
      <c r="D20" s="8"/>
      <c r="E20" s="8"/>
      <c r="F20" s="10">
        <v>22594.080000000002</v>
      </c>
      <c r="G20" s="10">
        <v>76853.259999999995</v>
      </c>
      <c r="H20" s="10">
        <v>83911.99</v>
      </c>
      <c r="I20" s="10">
        <v>51386.71</v>
      </c>
      <c r="J20" s="10">
        <v>30644.880000000001</v>
      </c>
      <c r="K20" s="11"/>
      <c r="L20" s="10">
        <v>22594.080000000002</v>
      </c>
      <c r="M20" s="10">
        <v>76853.259999999995</v>
      </c>
      <c r="N20" s="10">
        <v>83911.99</v>
      </c>
      <c r="O20" s="10">
        <v>51386.71</v>
      </c>
      <c r="P20" s="10">
        <v>30644.880000000001</v>
      </c>
    </row>
    <row r="21" spans="2:16" x14ac:dyDescent="0.2">
      <c r="B21" s="31" t="s">
        <v>5</v>
      </c>
      <c r="C21" s="28"/>
      <c r="D21" s="8" t="s">
        <v>28</v>
      </c>
      <c r="E21" s="8"/>
      <c r="F21" s="21">
        <f>SUM(F17:F20)</f>
        <v>1358788.02</v>
      </c>
      <c r="G21" s="21">
        <f>SUM(G17:G20)</f>
        <v>804012.22</v>
      </c>
      <c r="H21" s="21">
        <f>SUM(H17:H20)</f>
        <v>1109121.31</v>
      </c>
      <c r="I21" s="21">
        <f>SUM(I17:I20)</f>
        <v>1087597.82</v>
      </c>
      <c r="J21" s="21">
        <f>SUM(J17:J20)</f>
        <v>1168541.3699999999</v>
      </c>
      <c r="K21" s="11"/>
      <c r="L21" s="21">
        <f>SUM(L17:L20)</f>
        <v>1358788.02</v>
      </c>
      <c r="M21" s="21">
        <f>SUM(M17:M20)</f>
        <v>804012.22</v>
      </c>
      <c r="N21" s="21">
        <f>SUM(N17:N20)</f>
        <v>1109121.31</v>
      </c>
      <c r="O21" s="21">
        <f>SUM(O17:O20)</f>
        <v>1087597.82</v>
      </c>
      <c r="P21" s="21">
        <f>SUM(P17:P20)</f>
        <v>1168541.3699999999</v>
      </c>
    </row>
    <row r="22" spans="2:16" x14ac:dyDescent="0.2">
      <c r="B22" s="7" t="s">
        <v>45</v>
      </c>
      <c r="C22" s="28"/>
      <c r="D22" s="8" t="s">
        <v>31</v>
      </c>
      <c r="E22" s="8"/>
      <c r="F22" s="22">
        <f>F9+F15+F21</f>
        <v>2425885.88</v>
      </c>
      <c r="G22" s="22">
        <f>G9+G15+G21</f>
        <v>3327542.3</v>
      </c>
      <c r="H22" s="22">
        <f>H9+H15+H21</f>
        <v>3057921.41</v>
      </c>
      <c r="I22" s="22">
        <f>I9+I15+I21</f>
        <v>2620482.87</v>
      </c>
      <c r="J22" s="22">
        <f>J9+J15+J21</f>
        <v>2848659.37</v>
      </c>
      <c r="K22" s="11"/>
      <c r="L22" s="22">
        <f>L9+L15+L21</f>
        <v>2425885.88</v>
      </c>
      <c r="M22" s="22">
        <f>M9+M15+M21</f>
        <v>3327542.3</v>
      </c>
      <c r="N22" s="22">
        <f>N9+N15+N21</f>
        <v>3057921.41</v>
      </c>
      <c r="O22" s="22">
        <f>O9+O15+O21</f>
        <v>2620482.87</v>
      </c>
      <c r="P22" s="22">
        <f>P9+P15+P21</f>
        <v>2848659.37</v>
      </c>
    </row>
    <row r="23" spans="2:16" x14ac:dyDescent="0.2">
      <c r="B23" s="7" t="s">
        <v>174</v>
      </c>
      <c r="C23" s="28"/>
      <c r="D23" s="8"/>
      <c r="E23" s="8"/>
    </row>
    <row r="24" spans="2:16" ht="38.25" x14ac:dyDescent="0.2">
      <c r="B24" s="29" t="s">
        <v>24</v>
      </c>
      <c r="C24" s="28"/>
      <c r="D24" s="8"/>
      <c r="E24" s="8"/>
    </row>
    <row r="25" spans="2:16" x14ac:dyDescent="0.2">
      <c r="B25" s="30" t="s">
        <v>73</v>
      </c>
      <c r="C25" s="28" t="s">
        <v>60</v>
      </c>
      <c r="D25" s="8"/>
      <c r="E25" s="8"/>
      <c r="F25" s="10">
        <v>34036.9</v>
      </c>
      <c r="G25" s="10">
        <v>33587.300000000003</v>
      </c>
      <c r="H25" s="10">
        <v>52338.29</v>
      </c>
      <c r="I25" s="10">
        <v>41692.61</v>
      </c>
      <c r="J25" s="10">
        <v>37831.279999999999</v>
      </c>
      <c r="K25" s="11"/>
      <c r="L25" s="10">
        <v>34036.9</v>
      </c>
      <c r="M25" s="10">
        <v>33587.300000000003</v>
      </c>
      <c r="N25" s="10">
        <v>52338.29</v>
      </c>
      <c r="O25" s="10">
        <v>41692.61</v>
      </c>
      <c r="P25" s="10">
        <v>37831.279999999999</v>
      </c>
    </row>
    <row r="26" spans="2:16" x14ac:dyDescent="0.2">
      <c r="B26" s="30" t="s">
        <v>43</v>
      </c>
      <c r="C26" s="28" t="s">
        <v>61</v>
      </c>
      <c r="D26" s="8"/>
      <c r="E26" s="8"/>
      <c r="F26" s="10">
        <v>224769.66</v>
      </c>
      <c r="G26" s="10">
        <v>224411.74</v>
      </c>
      <c r="H26" s="10">
        <v>230591.51</v>
      </c>
      <c r="I26" s="10">
        <v>202712.79</v>
      </c>
      <c r="J26" s="10">
        <v>328215.28000000003</v>
      </c>
      <c r="K26" s="11"/>
      <c r="L26" s="10">
        <v>224769.66</v>
      </c>
      <c r="M26" s="10">
        <v>224411.74</v>
      </c>
      <c r="N26" s="10">
        <v>230591.51</v>
      </c>
      <c r="O26" s="10">
        <v>202712.79</v>
      </c>
      <c r="P26" s="10">
        <v>328215.28000000003</v>
      </c>
    </row>
    <row r="27" spans="2:16" x14ac:dyDescent="0.2">
      <c r="B27" s="30" t="s">
        <v>89</v>
      </c>
      <c r="C27" s="28" t="s">
        <v>111</v>
      </c>
      <c r="D27" s="36"/>
      <c r="E27" s="36"/>
      <c r="F27" s="10">
        <v>0</v>
      </c>
      <c r="G27" s="10">
        <v>0</v>
      </c>
      <c r="H27" s="10">
        <v>0</v>
      </c>
      <c r="I27" s="10">
        <v>0</v>
      </c>
      <c r="J27" s="10">
        <v>0</v>
      </c>
      <c r="K27" s="11"/>
      <c r="L27" s="85" t="s">
        <v>112</v>
      </c>
      <c r="M27" s="85"/>
      <c r="N27" s="85"/>
      <c r="O27" s="85"/>
      <c r="P27" s="85"/>
    </row>
    <row r="28" spans="2:16" x14ac:dyDescent="0.2">
      <c r="B28" s="31" t="s">
        <v>6</v>
      </c>
      <c r="C28" s="28"/>
      <c r="D28" s="8" t="s">
        <v>29</v>
      </c>
      <c r="E28" s="8"/>
      <c r="F28" s="21">
        <f>SUM(F25:F27)</f>
        <v>258806.56</v>
      </c>
      <c r="G28" s="21">
        <f>SUM(G25:G27)</f>
        <v>257999.03999999998</v>
      </c>
      <c r="H28" s="21">
        <f>SUM(H25:H27)</f>
        <v>282929.8</v>
      </c>
      <c r="I28" s="21">
        <f>SUM(I25:I27)</f>
        <v>244405.40000000002</v>
      </c>
      <c r="J28" s="21">
        <f>SUM(J25:J27)</f>
        <v>366046.56000000006</v>
      </c>
      <c r="K28" s="11"/>
      <c r="L28" s="21">
        <f>SUM(L25:L26)</f>
        <v>258806.56</v>
      </c>
      <c r="M28" s="21">
        <f>SUM(M25:M26)</f>
        <v>257999.03999999998</v>
      </c>
      <c r="N28" s="21">
        <f>SUM(N25:N26)</f>
        <v>282929.8</v>
      </c>
      <c r="O28" s="21">
        <f>SUM(O25:O26)</f>
        <v>244405.40000000002</v>
      </c>
      <c r="P28" s="21">
        <f>SUM(P25:P26)</f>
        <v>366046.56000000006</v>
      </c>
    </row>
    <row r="29" spans="2:16" ht="51" x14ac:dyDescent="0.2">
      <c r="B29" s="29" t="s">
        <v>175</v>
      </c>
      <c r="C29" s="28"/>
      <c r="D29" s="8"/>
      <c r="E29" s="8"/>
      <c r="F29" s="10"/>
      <c r="G29" s="10"/>
      <c r="H29" s="10"/>
      <c r="I29" s="10"/>
      <c r="J29" s="10"/>
      <c r="K29" s="11"/>
      <c r="L29" s="10"/>
      <c r="M29" s="10"/>
      <c r="N29" s="10"/>
      <c r="O29" s="10"/>
      <c r="P29" s="10"/>
    </row>
    <row r="30" spans="2:16" x14ac:dyDescent="0.2">
      <c r="B30" s="30" t="s">
        <v>74</v>
      </c>
      <c r="C30" s="28" t="s">
        <v>63</v>
      </c>
      <c r="D30" s="8"/>
      <c r="E30" s="8"/>
      <c r="F30" s="10">
        <v>0</v>
      </c>
      <c r="G30" s="10">
        <v>0</v>
      </c>
      <c r="H30" s="10">
        <v>4848.5</v>
      </c>
      <c r="I30" s="10">
        <v>0</v>
      </c>
      <c r="J30" s="10">
        <v>0</v>
      </c>
      <c r="K30" s="11"/>
      <c r="L30" s="10">
        <v>0</v>
      </c>
      <c r="M30" s="10">
        <v>0</v>
      </c>
      <c r="N30" s="10">
        <v>4848.5</v>
      </c>
      <c r="O30" s="10">
        <v>0</v>
      </c>
      <c r="P30" s="10">
        <v>0</v>
      </c>
    </row>
    <row r="31" spans="2:16" x14ac:dyDescent="0.2">
      <c r="B31" s="30" t="s">
        <v>75</v>
      </c>
      <c r="C31" s="28" t="s">
        <v>64</v>
      </c>
      <c r="D31" s="8"/>
      <c r="E31" s="8"/>
      <c r="F31" s="10">
        <v>0</v>
      </c>
      <c r="G31" s="10">
        <v>0</v>
      </c>
      <c r="H31" s="10">
        <v>0</v>
      </c>
      <c r="I31" s="10">
        <v>0</v>
      </c>
      <c r="J31" s="10">
        <v>0</v>
      </c>
      <c r="K31" s="11"/>
      <c r="L31" s="10">
        <v>0</v>
      </c>
      <c r="M31" s="10">
        <v>0</v>
      </c>
      <c r="N31" s="10">
        <v>0</v>
      </c>
      <c r="O31" s="10">
        <v>0</v>
      </c>
      <c r="P31" s="10">
        <v>0</v>
      </c>
    </row>
    <row r="32" spans="2:16" x14ac:dyDescent="0.2">
      <c r="B32" s="32" t="s">
        <v>76</v>
      </c>
      <c r="C32" s="28" t="s">
        <v>65</v>
      </c>
      <c r="D32" s="16"/>
      <c r="E32" s="16"/>
      <c r="F32" s="10">
        <v>0</v>
      </c>
      <c r="G32" s="10">
        <v>0</v>
      </c>
      <c r="H32" s="10">
        <v>0</v>
      </c>
      <c r="I32" s="10">
        <v>0</v>
      </c>
      <c r="J32" s="10">
        <v>0</v>
      </c>
      <c r="K32" s="11"/>
      <c r="L32" s="10">
        <v>0</v>
      </c>
      <c r="M32" s="10">
        <v>0</v>
      </c>
      <c r="N32" s="10">
        <v>0</v>
      </c>
      <c r="O32" s="10">
        <v>0</v>
      </c>
      <c r="P32" s="10">
        <v>0</v>
      </c>
    </row>
    <row r="33" spans="2:16" x14ac:dyDescent="0.2">
      <c r="B33" s="31" t="s">
        <v>7</v>
      </c>
      <c r="C33" s="28"/>
      <c r="D33" s="8" t="s">
        <v>30</v>
      </c>
      <c r="E33" s="8"/>
      <c r="F33" s="22">
        <f>SUM(F30:F32)</f>
        <v>0</v>
      </c>
      <c r="G33" s="22">
        <f>SUM(G30:G32)</f>
        <v>0</v>
      </c>
      <c r="H33" s="22">
        <f>SUM(H30:H32)</f>
        <v>4848.5</v>
      </c>
      <c r="I33" s="22">
        <f>SUM(I30:I32)</f>
        <v>0</v>
      </c>
      <c r="J33" s="21">
        <f>SUM(J30:J32)</f>
        <v>0</v>
      </c>
      <c r="K33" s="11"/>
      <c r="L33" s="15">
        <f>SUM(L30:L32)</f>
        <v>0</v>
      </c>
      <c r="M33" s="15">
        <f>SUM(M30:M32)</f>
        <v>0</v>
      </c>
      <c r="N33" s="15">
        <f>SUM(N30:N32)</f>
        <v>4848.5</v>
      </c>
      <c r="O33" s="22">
        <f>SUM(O30:O32)</f>
        <v>0</v>
      </c>
      <c r="P33" s="12">
        <f>SUM(P30:P32)</f>
        <v>0</v>
      </c>
    </row>
    <row r="34" spans="2:16" x14ac:dyDescent="0.2">
      <c r="B34" s="7" t="s">
        <v>176</v>
      </c>
      <c r="C34" s="28"/>
      <c r="D34" s="35" t="s">
        <v>39</v>
      </c>
      <c r="E34" s="8"/>
      <c r="F34" s="21">
        <f>F28+F33</f>
        <v>258806.56</v>
      </c>
      <c r="G34" s="21">
        <f>G28+G33</f>
        <v>257999.03999999998</v>
      </c>
      <c r="H34" s="21">
        <f>H28+H33</f>
        <v>287778.3</v>
      </c>
      <c r="I34" s="21">
        <f>I28+I33</f>
        <v>244405.40000000002</v>
      </c>
      <c r="J34" s="21">
        <f>J28+J33</f>
        <v>366046.56000000006</v>
      </c>
      <c r="K34" s="11"/>
      <c r="L34" s="21">
        <f>L28+L33</f>
        <v>258806.56</v>
      </c>
      <c r="M34" s="21">
        <f>M28+M33</f>
        <v>257999.03999999998</v>
      </c>
      <c r="N34" s="21">
        <f>N28+N33</f>
        <v>287778.3</v>
      </c>
      <c r="O34" s="21">
        <f>O28+O33</f>
        <v>244405.40000000002</v>
      </c>
      <c r="P34" s="21">
        <f>P28+P33</f>
        <v>366046.56000000006</v>
      </c>
    </row>
    <row r="35" spans="2:16" x14ac:dyDescent="0.2">
      <c r="B35" s="7" t="s">
        <v>8</v>
      </c>
      <c r="C35" s="28"/>
      <c r="D35" s="35"/>
      <c r="E35" s="8"/>
      <c r="F35" s="10"/>
      <c r="G35" s="10"/>
      <c r="H35" s="10"/>
      <c r="I35" s="10"/>
      <c r="J35" s="10"/>
      <c r="K35" s="11"/>
      <c r="L35" s="10"/>
      <c r="M35" s="10"/>
      <c r="N35" s="10"/>
      <c r="O35" s="10"/>
      <c r="P35" s="10"/>
    </row>
    <row r="36" spans="2:16" ht="38.25" x14ac:dyDescent="0.2">
      <c r="B36" s="29" t="s">
        <v>77</v>
      </c>
      <c r="C36" s="34" t="s">
        <v>63</v>
      </c>
      <c r="D36" s="35"/>
      <c r="E36" s="8"/>
      <c r="F36" s="10">
        <v>80534.81</v>
      </c>
      <c r="G36" s="10">
        <v>134323.64000000001</v>
      </c>
      <c r="H36" s="10">
        <v>166910.1</v>
      </c>
      <c r="I36" s="10">
        <v>115054.34</v>
      </c>
      <c r="J36" s="10">
        <v>118346.28</v>
      </c>
      <c r="K36" s="11"/>
      <c r="L36" s="10">
        <v>80534.81</v>
      </c>
      <c r="M36" s="10">
        <v>134323.64000000001</v>
      </c>
      <c r="N36" s="10">
        <v>166910.1</v>
      </c>
      <c r="O36" s="10">
        <v>115054.34</v>
      </c>
      <c r="P36" s="10">
        <v>118346.28</v>
      </c>
    </row>
    <row r="37" spans="2:16" ht="38.25" x14ac:dyDescent="0.2">
      <c r="B37" s="29" t="s">
        <v>78</v>
      </c>
      <c r="C37" s="34" t="s">
        <v>64</v>
      </c>
      <c r="D37" s="35"/>
      <c r="E37" s="8"/>
      <c r="F37" s="10">
        <v>666877.36</v>
      </c>
      <c r="G37" s="10">
        <v>724194.36</v>
      </c>
      <c r="H37" s="10">
        <v>630995.37</v>
      </c>
      <c r="I37" s="10">
        <v>631313.77</v>
      </c>
      <c r="J37" s="10">
        <v>698388.85</v>
      </c>
      <c r="K37" s="11"/>
      <c r="L37" s="10">
        <v>666877.36</v>
      </c>
      <c r="M37" s="10">
        <v>724194.36</v>
      </c>
      <c r="N37" s="10">
        <v>630995.37</v>
      </c>
      <c r="O37" s="10">
        <v>631313.77</v>
      </c>
      <c r="P37" s="10">
        <v>698388.85</v>
      </c>
    </row>
    <row r="38" spans="2:16" ht="38.25" x14ac:dyDescent="0.2">
      <c r="B38" s="29" t="s">
        <v>79</v>
      </c>
      <c r="C38" s="34" t="s">
        <v>65</v>
      </c>
      <c r="D38" s="35"/>
      <c r="E38" s="8"/>
      <c r="F38" s="85" t="s">
        <v>85</v>
      </c>
      <c r="G38" s="85"/>
      <c r="H38" s="85"/>
      <c r="I38" s="85"/>
      <c r="J38" s="85"/>
      <c r="K38" s="11"/>
      <c r="L38" s="27">
        <v>2948616.07</v>
      </c>
      <c r="M38" s="27">
        <v>3030158.55</v>
      </c>
      <c r="N38" s="27">
        <v>3079302.17</v>
      </c>
      <c r="O38" s="27">
        <v>3191489.04</v>
      </c>
      <c r="P38" s="27">
        <v>3346896.41</v>
      </c>
    </row>
    <row r="39" spans="2:16" ht="16.5" customHeight="1" x14ac:dyDescent="0.2">
      <c r="B39" s="7" t="s">
        <v>46</v>
      </c>
      <c r="C39" s="28"/>
      <c r="D39" s="35" t="s">
        <v>32</v>
      </c>
      <c r="E39" s="8"/>
      <c r="F39" s="21">
        <f>SUM(F36:F37)</f>
        <v>747412.16999999993</v>
      </c>
      <c r="G39" s="21">
        <f>SUM(G36:G37)</f>
        <v>858518</v>
      </c>
      <c r="H39" s="21">
        <f>SUM(H36:H37)</f>
        <v>797905.47</v>
      </c>
      <c r="I39" s="21">
        <f>SUM(I36:I37)</f>
        <v>746368.11</v>
      </c>
      <c r="J39" s="21">
        <f>SUM(J36:J37)</f>
        <v>816735.13</v>
      </c>
      <c r="K39" s="11"/>
      <c r="L39" s="21">
        <f>SUM(L36:L38)</f>
        <v>3696028.2399999998</v>
      </c>
      <c r="M39" s="21">
        <f>SUM(M36:M38)</f>
        <v>3888676.55</v>
      </c>
      <c r="N39" s="21">
        <f>SUM(N36:N38)</f>
        <v>3877207.6399999997</v>
      </c>
      <c r="O39" s="21">
        <f>SUM(O36:O38)</f>
        <v>3937857.15</v>
      </c>
      <c r="P39" s="21">
        <f>SUM(P36:P38)</f>
        <v>4163631.54</v>
      </c>
    </row>
    <row r="40" spans="2:16" x14ac:dyDescent="0.2">
      <c r="B40" s="7" t="s">
        <v>9</v>
      </c>
      <c r="C40" s="28"/>
      <c r="D40" s="35" t="s">
        <v>33</v>
      </c>
      <c r="E40" s="8"/>
      <c r="F40" s="22">
        <f>F5-F22-F34-F39</f>
        <v>26726078.620000005</v>
      </c>
      <c r="G40" s="22">
        <f>G5-G22-G34-G39</f>
        <v>27038313.850000001</v>
      </c>
      <c r="H40" s="22">
        <f>H5-H22-H34-H39</f>
        <v>26900658.68</v>
      </c>
      <c r="I40" s="22">
        <f>I5-I22-I34-I39</f>
        <v>27436116.57</v>
      </c>
      <c r="J40" s="22">
        <f>J5-J22-J34-J39</f>
        <v>27496765.82</v>
      </c>
      <c r="K40" s="11"/>
      <c r="L40" s="22">
        <f>L5-L22-L34-L39</f>
        <v>23777462.550000004</v>
      </c>
      <c r="M40" s="22">
        <f>M5-M22-M34-M39</f>
        <v>24008155.300000001</v>
      </c>
      <c r="N40" s="22">
        <f>N5-N22-N34-N39</f>
        <v>23821356.509999998</v>
      </c>
      <c r="O40" s="22">
        <f>O5-O22-O34-O39</f>
        <v>24244627.530000001</v>
      </c>
      <c r="P40" s="22">
        <f>P5-P22-P34-P39</f>
        <v>24149869.41</v>
      </c>
    </row>
    <row r="41" spans="2:16" ht="25.5" x14ac:dyDescent="0.2">
      <c r="B41" s="7" t="s">
        <v>47</v>
      </c>
      <c r="C41" s="28"/>
      <c r="D41" s="8"/>
      <c r="E41" s="8"/>
      <c r="F41" s="23">
        <f>F39/(F40+F34)</f>
        <v>2.7697437473402652E-2</v>
      </c>
      <c r="G41" s="23">
        <f>G39/(G40+G34)</f>
        <v>3.1451793634535818E-2</v>
      </c>
      <c r="H41" s="23">
        <f>H39/(H40+H34)</f>
        <v>2.9347235760074943E-2</v>
      </c>
      <c r="I41" s="23">
        <f>I39/(I40+I34)</f>
        <v>2.6963657361985794E-2</v>
      </c>
      <c r="J41" s="23">
        <f>J39/(J40+J34)</f>
        <v>2.9312731208219839E-2</v>
      </c>
      <c r="K41" s="17"/>
      <c r="L41" s="23">
        <f>L39/(L40+L34)</f>
        <v>0.15376879927102793</v>
      </c>
      <c r="M41" s="23">
        <f>M39/(M40+M34)</f>
        <v>0.1602510433056118</v>
      </c>
      <c r="N41" s="23">
        <f>N39/(N40+N34)</f>
        <v>0.16081902857798985</v>
      </c>
      <c r="O41" s="23">
        <f>O39/(O40+O34)</f>
        <v>0.16080084343289744</v>
      </c>
      <c r="P41" s="23">
        <f>P39/(P40+P34)</f>
        <v>0.16983381510586898</v>
      </c>
    </row>
    <row r="42" spans="2:16" x14ac:dyDescent="0.2">
      <c r="B42" s="7" t="s">
        <v>10</v>
      </c>
      <c r="C42" s="28"/>
      <c r="D42" s="8"/>
      <c r="E42" s="8"/>
    </row>
    <row r="43" spans="2:16" x14ac:dyDescent="0.2">
      <c r="B43" s="29" t="s">
        <v>48</v>
      </c>
      <c r="C43" s="28"/>
      <c r="D43" s="8"/>
      <c r="E43" s="8"/>
    </row>
    <row r="44" spans="2:16" x14ac:dyDescent="0.2">
      <c r="B44" s="30" t="s">
        <v>40</v>
      </c>
      <c r="C44" s="28"/>
      <c r="D44" s="8"/>
      <c r="E44" s="8"/>
      <c r="F44" s="18">
        <v>1.8800000000000001E-2</v>
      </c>
      <c r="G44" s="18">
        <v>1.47E-2</v>
      </c>
      <c r="H44" s="57">
        <v>2.8899999999999999E-2</v>
      </c>
      <c r="I44" s="61">
        <v>3.4500000000000003E-2</v>
      </c>
      <c r="J44" s="65">
        <v>3.1E-2</v>
      </c>
      <c r="K44" s="11"/>
      <c r="L44" s="18">
        <v>0.1235</v>
      </c>
      <c r="M44" s="18">
        <v>0.1033</v>
      </c>
      <c r="N44" s="57">
        <v>0.1492</v>
      </c>
      <c r="O44" s="61">
        <v>0.16470000000000001</v>
      </c>
      <c r="P44" s="65">
        <v>0.1678</v>
      </c>
    </row>
    <row r="45" spans="2:16" x14ac:dyDescent="0.2">
      <c r="B45" s="30" t="s">
        <v>11</v>
      </c>
      <c r="C45" s="28"/>
      <c r="D45" s="8" t="s">
        <v>36</v>
      </c>
      <c r="E45" s="8"/>
      <c r="F45" s="10">
        <v>28376324.960000001</v>
      </c>
      <c r="G45" s="10">
        <v>27581525.440000001</v>
      </c>
      <c r="H45" s="54">
        <v>26984885.18</v>
      </c>
      <c r="I45" s="58">
        <v>27296312.890000001</v>
      </c>
      <c r="J45" s="62">
        <v>27188436.98</v>
      </c>
      <c r="K45" s="11"/>
      <c r="L45" s="10">
        <v>25170158.780000001</v>
      </c>
      <c r="M45" s="10">
        <v>24552800</v>
      </c>
      <c r="N45" s="54">
        <v>24036269.109999999</v>
      </c>
      <c r="O45" s="58">
        <v>24256154.34</v>
      </c>
      <c r="P45" s="62">
        <v>24109134.809999999</v>
      </c>
    </row>
    <row r="46" spans="2:16" x14ac:dyDescent="0.2">
      <c r="B46" s="30" t="s">
        <v>12</v>
      </c>
      <c r="C46" s="28"/>
      <c r="D46" s="87" t="s">
        <v>34</v>
      </c>
      <c r="E46" s="8"/>
    </row>
    <row r="47" spans="2:16" x14ac:dyDescent="0.2">
      <c r="B47" s="31" t="s">
        <v>49</v>
      </c>
      <c r="C47" s="28"/>
      <c r="D47" s="87"/>
      <c r="E47" s="8"/>
      <c r="F47" s="10">
        <v>740595.26</v>
      </c>
      <c r="G47" s="10">
        <v>782094.66</v>
      </c>
      <c r="H47" s="54">
        <v>747412.17</v>
      </c>
      <c r="I47" s="58">
        <v>858518</v>
      </c>
      <c r="J47" s="62">
        <v>797905.47</v>
      </c>
      <c r="K47" s="11"/>
      <c r="L47" s="10">
        <v>3946761.44</v>
      </c>
      <c r="M47" s="10">
        <v>3810820.1</v>
      </c>
      <c r="N47" s="54">
        <v>3696028.24</v>
      </c>
      <c r="O47" s="58">
        <v>3888676.56</v>
      </c>
      <c r="P47" s="62">
        <v>3877207.64</v>
      </c>
    </row>
    <row r="48" spans="2:16" x14ac:dyDescent="0.2">
      <c r="B48" s="31" t="s">
        <v>50</v>
      </c>
      <c r="C48" s="28"/>
      <c r="D48" s="8" t="s">
        <v>35</v>
      </c>
      <c r="E48" s="8"/>
      <c r="F48" s="10">
        <v>-206683.67</v>
      </c>
      <c r="G48" s="10">
        <v>-375352.67</v>
      </c>
      <c r="H48" s="54">
        <v>33412.65</v>
      </c>
      <c r="I48" s="58">
        <v>81909.53</v>
      </c>
      <c r="J48" s="62">
        <v>45572.29</v>
      </c>
      <c r="K48" s="11"/>
      <c r="L48" s="10">
        <v>-838396.66</v>
      </c>
      <c r="M48" s="10">
        <v>-1274730.81</v>
      </c>
      <c r="N48" s="54">
        <v>-110847.65</v>
      </c>
      <c r="O48" s="58">
        <v>107251.99</v>
      </c>
      <c r="P48" s="62">
        <v>169277.07</v>
      </c>
    </row>
    <row r="49" spans="2:16" x14ac:dyDescent="0.2">
      <c r="B49" s="33" t="s">
        <v>13</v>
      </c>
      <c r="C49" s="28"/>
      <c r="D49" s="8"/>
      <c r="E49" s="8"/>
      <c r="F49" s="21">
        <f>SUM(F47:F48)</f>
        <v>533911.59</v>
      </c>
      <c r="G49" s="21">
        <f>SUM(G47:G48)</f>
        <v>406741.99000000005</v>
      </c>
      <c r="H49" s="55">
        <f>SUM(H47:H48)</f>
        <v>780824.82000000007</v>
      </c>
      <c r="I49" s="59">
        <f>SUM(I47:I48)</f>
        <v>940427.53</v>
      </c>
      <c r="J49" s="63">
        <f>SUM(J47:J48)</f>
        <v>843477.76</v>
      </c>
      <c r="K49" s="11"/>
      <c r="L49" s="21">
        <f>SUM(L47:L48)</f>
        <v>3108364.78</v>
      </c>
      <c r="M49" s="21">
        <f>SUM(M47:M48)</f>
        <v>2536089.29</v>
      </c>
      <c r="N49" s="55">
        <f>SUM(N47:N48)</f>
        <v>3585180.5900000003</v>
      </c>
      <c r="O49" s="59">
        <f>SUM(O47:O48)</f>
        <v>3995928.5500000003</v>
      </c>
      <c r="P49" s="63">
        <f>SUM(P47:P48)</f>
        <v>4046484.71</v>
      </c>
    </row>
    <row r="50" spans="2:16" x14ac:dyDescent="0.2">
      <c r="B50" s="29" t="s">
        <v>51</v>
      </c>
      <c r="C50" s="28"/>
      <c r="D50" s="8"/>
      <c r="E50" s="8"/>
    </row>
    <row r="51" spans="2:16" x14ac:dyDescent="0.2">
      <c r="B51" s="30" t="s">
        <v>14</v>
      </c>
      <c r="C51" s="28"/>
      <c r="D51" s="8"/>
      <c r="E51" s="8"/>
      <c r="F51" s="21">
        <f>F34+F40</f>
        <v>26984885.180000003</v>
      </c>
      <c r="G51" s="21">
        <f>G34+G40</f>
        <v>27296312.890000001</v>
      </c>
      <c r="H51" s="21">
        <f>H34+H40</f>
        <v>27188436.98</v>
      </c>
      <c r="I51" s="21">
        <f>I34+I40</f>
        <v>27680521.969999999</v>
      </c>
      <c r="J51" s="21">
        <f>J34+J40</f>
        <v>27862812.379999999</v>
      </c>
      <c r="K51" s="12"/>
      <c r="L51" s="21">
        <f>L34+L40</f>
        <v>24036269.110000003</v>
      </c>
      <c r="M51" s="21">
        <f>M34+M40</f>
        <v>24266154.34</v>
      </c>
      <c r="N51" s="21">
        <f>N34+N40</f>
        <v>24109134.809999999</v>
      </c>
      <c r="O51" s="21">
        <f>O34+O40</f>
        <v>24489032.93</v>
      </c>
      <c r="P51" s="21">
        <f>P34+P40</f>
        <v>24515915.969999999</v>
      </c>
    </row>
    <row r="52" spans="2:16" x14ac:dyDescent="0.2">
      <c r="B52" s="30" t="s">
        <v>15</v>
      </c>
      <c r="C52" s="28"/>
      <c r="D52" s="8"/>
      <c r="E52" s="8"/>
    </row>
    <row r="53" spans="2:16" x14ac:dyDescent="0.2">
      <c r="B53" s="31" t="s">
        <v>52</v>
      </c>
      <c r="C53" s="28"/>
      <c r="D53" s="8"/>
      <c r="E53" s="8"/>
      <c r="F53" s="24">
        <f>F39</f>
        <v>747412.16999999993</v>
      </c>
      <c r="G53" s="24">
        <f>G39</f>
        <v>858518</v>
      </c>
      <c r="H53" s="24">
        <f>H39</f>
        <v>797905.47</v>
      </c>
      <c r="I53" s="24">
        <f>I39</f>
        <v>746368.11</v>
      </c>
      <c r="J53" s="24">
        <f>J39</f>
        <v>816735.13</v>
      </c>
      <c r="K53" s="11"/>
      <c r="L53" s="24">
        <f>L39</f>
        <v>3696028.2399999998</v>
      </c>
      <c r="M53" s="24">
        <f>M39</f>
        <v>3888676.55</v>
      </c>
      <c r="N53" s="24">
        <f>N39</f>
        <v>3877207.6399999997</v>
      </c>
      <c r="O53" s="24">
        <f>O39</f>
        <v>3937857.15</v>
      </c>
      <c r="P53" s="24">
        <f>P39</f>
        <v>4163631.54</v>
      </c>
    </row>
    <row r="54" spans="2:16" x14ac:dyDescent="0.2">
      <c r="B54" s="31" t="s">
        <v>50</v>
      </c>
      <c r="C54" s="28"/>
      <c r="D54" s="8"/>
      <c r="E54" s="8"/>
      <c r="F54" s="24">
        <f>F48</f>
        <v>-206683.67</v>
      </c>
      <c r="G54" s="24">
        <f>G48</f>
        <v>-375352.67</v>
      </c>
      <c r="H54" s="24">
        <f>H48</f>
        <v>33412.65</v>
      </c>
      <c r="I54" s="24">
        <f>I48</f>
        <v>81909.53</v>
      </c>
      <c r="J54" s="24">
        <f>J48</f>
        <v>45572.29</v>
      </c>
      <c r="K54" s="11"/>
      <c r="L54" s="24">
        <f>L48</f>
        <v>-838396.66</v>
      </c>
      <c r="M54" s="24">
        <f>M48</f>
        <v>-1274730.81</v>
      </c>
      <c r="N54" s="24">
        <f>N48</f>
        <v>-110847.65</v>
      </c>
      <c r="O54" s="24">
        <f>O48</f>
        <v>107251.99</v>
      </c>
      <c r="P54" s="24">
        <f>P48</f>
        <v>169277.07</v>
      </c>
    </row>
    <row r="55" spans="2:16" x14ac:dyDescent="0.2">
      <c r="B55" s="30" t="s">
        <v>16</v>
      </c>
      <c r="C55" s="28"/>
      <c r="D55" s="8"/>
      <c r="E55" s="8"/>
      <c r="F55" s="21">
        <f>F53+F54</f>
        <v>540728.49999999988</v>
      </c>
      <c r="G55" s="21">
        <f>G53+G54</f>
        <v>483165.33</v>
      </c>
      <c r="H55" s="21">
        <f>H53+H54</f>
        <v>831318.12</v>
      </c>
      <c r="I55" s="21">
        <f>I53+I54</f>
        <v>828277.64</v>
      </c>
      <c r="J55" s="21">
        <f>J53+J54</f>
        <v>862307.42</v>
      </c>
      <c r="K55" s="11"/>
      <c r="L55" s="21">
        <f>L53+L54</f>
        <v>2857631.5799999996</v>
      </c>
      <c r="M55" s="21">
        <f>M53+M54</f>
        <v>2613945.7399999998</v>
      </c>
      <c r="N55" s="21">
        <f>N53+N54</f>
        <v>3766359.9899999998</v>
      </c>
      <c r="O55" s="21">
        <f>O53+O54</f>
        <v>4045109.14</v>
      </c>
      <c r="P55" s="21">
        <f>P53+P54</f>
        <v>4332908.6100000003</v>
      </c>
    </row>
    <row r="56" spans="2:16" x14ac:dyDescent="0.2">
      <c r="B56" s="29" t="s">
        <v>22</v>
      </c>
      <c r="C56" s="28"/>
      <c r="D56" s="8"/>
      <c r="E56" s="8"/>
    </row>
    <row r="57" spans="2:16" x14ac:dyDescent="0.2">
      <c r="B57" s="30" t="s">
        <v>17</v>
      </c>
      <c r="C57" s="28"/>
      <c r="D57" s="8"/>
      <c r="E57" s="8"/>
      <c r="F57" s="24">
        <f>F55</f>
        <v>540728.49999999988</v>
      </c>
      <c r="G57" s="24">
        <f>G55</f>
        <v>483165.33</v>
      </c>
      <c r="H57" s="24">
        <f>H55</f>
        <v>831318.12</v>
      </c>
      <c r="I57" s="24">
        <f>I55</f>
        <v>828277.64</v>
      </c>
      <c r="J57" s="24">
        <f>J55</f>
        <v>862307.42</v>
      </c>
      <c r="K57" s="11"/>
      <c r="L57" s="24">
        <f>L55</f>
        <v>2857631.5799999996</v>
      </c>
      <c r="M57" s="24">
        <f>M55</f>
        <v>2613945.7399999998</v>
      </c>
      <c r="N57" s="24">
        <f>N55</f>
        <v>3766359.9899999998</v>
      </c>
      <c r="O57" s="24">
        <f>O55</f>
        <v>4045109.14</v>
      </c>
      <c r="P57" s="24">
        <f>P55</f>
        <v>4332908.6100000003</v>
      </c>
    </row>
    <row r="58" spans="2:16" x14ac:dyDescent="0.2">
      <c r="B58" s="30" t="s">
        <v>18</v>
      </c>
      <c r="C58" s="28"/>
      <c r="D58" s="8"/>
      <c r="E58" s="8"/>
      <c r="F58" s="24">
        <f>+F44*F51</f>
        <v>507315.84138400009</v>
      </c>
      <c r="G58" s="24">
        <f>+G44*G51</f>
        <v>401255.79948300001</v>
      </c>
      <c r="H58" s="24">
        <f>+H44*H51</f>
        <v>785745.82872200001</v>
      </c>
      <c r="I58" s="24">
        <f>+I44*I51</f>
        <v>954978.007965</v>
      </c>
      <c r="J58" s="24">
        <f>+J44*J51</f>
        <v>863747.18377999996</v>
      </c>
      <c r="K58" s="11"/>
      <c r="L58" s="24">
        <f>+L44*L51</f>
        <v>2968479.2350850003</v>
      </c>
      <c r="M58" s="24">
        <f>+M44*M51</f>
        <v>2506693.7433219999</v>
      </c>
      <c r="N58" s="24">
        <f>+N44*N51</f>
        <v>3597082.9136519996</v>
      </c>
      <c r="O58" s="24">
        <f>+O44*O51</f>
        <v>4033343.7235710002</v>
      </c>
      <c r="P58" s="24">
        <f>+P44*P51</f>
        <v>4113770.6997659998</v>
      </c>
    </row>
    <row r="59" spans="2:16" x14ac:dyDescent="0.2">
      <c r="B59" s="30" t="s">
        <v>19</v>
      </c>
      <c r="C59" s="28"/>
      <c r="D59" s="8"/>
      <c r="E59" s="8"/>
      <c r="F59" s="21">
        <f>+F57-F58</f>
        <v>33412.658615999797</v>
      </c>
      <c r="G59" s="21">
        <f>+G57-G58</f>
        <v>81909.530517000007</v>
      </c>
      <c r="H59" s="21">
        <f>+H57-H58</f>
        <v>45572.29127799999</v>
      </c>
      <c r="I59" s="21">
        <f>+I57-I58</f>
        <v>-126700.36796499998</v>
      </c>
      <c r="J59" s="21">
        <f>+J57-J58</f>
        <v>-1439.7637799999211</v>
      </c>
      <c r="K59" s="11"/>
      <c r="L59" s="21">
        <f>+L57-L58</f>
        <v>-110847.65508500068</v>
      </c>
      <c r="M59" s="21">
        <f>+M57-M58</f>
        <v>107251.99667799985</v>
      </c>
      <c r="N59" s="21">
        <f>+N57-N58</f>
        <v>169277.07634800021</v>
      </c>
      <c r="O59" s="21">
        <f>+O57-O58</f>
        <v>11765.416428999975</v>
      </c>
      <c r="P59" s="21">
        <f>+P57-P58</f>
        <v>219137.91023400053</v>
      </c>
    </row>
    <row r="60" spans="2:16" x14ac:dyDescent="0.2">
      <c r="B60" s="7" t="s">
        <v>41</v>
      </c>
      <c r="C60" s="28"/>
      <c r="D60" s="8"/>
      <c r="E60" s="8"/>
    </row>
    <row r="61" spans="2:16" x14ac:dyDescent="0.2">
      <c r="B61" s="29" t="s">
        <v>42</v>
      </c>
      <c r="C61" s="28"/>
      <c r="D61" s="8"/>
      <c r="E61" s="8"/>
      <c r="F61" s="54">
        <f>F51</f>
        <v>26984885.180000003</v>
      </c>
      <c r="G61" s="58">
        <f>G51</f>
        <v>27296312.890000001</v>
      </c>
      <c r="H61" s="62">
        <f>H51</f>
        <v>27188436.98</v>
      </c>
      <c r="I61" s="24">
        <f>I51</f>
        <v>27680521.969999999</v>
      </c>
      <c r="J61" s="24">
        <f>J51</f>
        <v>27862812.379999999</v>
      </c>
      <c r="K61" s="11"/>
      <c r="L61" s="54">
        <f>L51</f>
        <v>24036269.110000003</v>
      </c>
      <c r="M61" s="58">
        <f>M51</f>
        <v>24266154.34</v>
      </c>
      <c r="N61" s="62">
        <f>N51</f>
        <v>24109134.809999999</v>
      </c>
      <c r="O61" s="24">
        <f>O51</f>
        <v>24489032.93</v>
      </c>
      <c r="P61" s="24">
        <f>P51</f>
        <v>24515915.969999999</v>
      </c>
    </row>
    <row r="62" spans="2:16" x14ac:dyDescent="0.2">
      <c r="B62" s="29" t="s">
        <v>20</v>
      </c>
      <c r="C62" s="28"/>
      <c r="D62" s="8"/>
      <c r="E62" s="8"/>
    </row>
    <row r="63" spans="2:16" x14ac:dyDescent="0.2">
      <c r="B63" s="30" t="s">
        <v>53</v>
      </c>
      <c r="C63" s="28"/>
      <c r="D63" s="8"/>
      <c r="E63" s="8"/>
      <c r="F63" s="54">
        <f>F53</f>
        <v>747412.16999999993</v>
      </c>
      <c r="G63" s="58">
        <f>G53</f>
        <v>858518</v>
      </c>
      <c r="H63" s="62">
        <f>H53</f>
        <v>797905.47</v>
      </c>
      <c r="I63" s="24">
        <f>I53</f>
        <v>746368.11</v>
      </c>
      <c r="J63" s="24">
        <f>J53</f>
        <v>816735.13</v>
      </c>
      <c r="K63" s="25"/>
      <c r="L63" s="54">
        <f>L53</f>
        <v>3696028.2399999998</v>
      </c>
      <c r="M63" s="58">
        <f>M53</f>
        <v>3888676.55</v>
      </c>
      <c r="N63" s="62">
        <f>N53</f>
        <v>3877207.6399999997</v>
      </c>
      <c r="O63" s="24">
        <f>O53</f>
        <v>3937857.15</v>
      </c>
      <c r="P63" s="24">
        <f>P53</f>
        <v>4163631.54</v>
      </c>
    </row>
    <row r="64" spans="2:16" x14ac:dyDescent="0.2">
      <c r="B64" s="30" t="s">
        <v>54</v>
      </c>
      <c r="C64" s="28"/>
      <c r="D64" s="8"/>
      <c r="E64" s="8"/>
      <c r="F64" s="54">
        <f>F59</f>
        <v>33412.658615999797</v>
      </c>
      <c r="G64" s="58">
        <f>G59</f>
        <v>81909.530517000007</v>
      </c>
      <c r="H64" s="62">
        <f>H59</f>
        <v>45572.29127799999</v>
      </c>
      <c r="I64" s="24">
        <f>I59</f>
        <v>-126700.36796499998</v>
      </c>
      <c r="J64" s="24">
        <f>J59</f>
        <v>-1439.7637799999211</v>
      </c>
      <c r="K64" s="25"/>
      <c r="L64" s="54">
        <f>L59</f>
        <v>-110847.65508500068</v>
      </c>
      <c r="M64" s="58">
        <f>M59</f>
        <v>107251.99667799985</v>
      </c>
      <c r="N64" s="62">
        <f>N59</f>
        <v>169277.07634800021</v>
      </c>
      <c r="O64" s="24">
        <f>O59</f>
        <v>11765.416428999975</v>
      </c>
      <c r="P64" s="24">
        <f>P59</f>
        <v>219137.91023400053</v>
      </c>
    </row>
    <row r="65" spans="2:16" x14ac:dyDescent="0.2">
      <c r="B65" s="29" t="s">
        <v>55</v>
      </c>
      <c r="C65" s="28"/>
      <c r="D65" s="8"/>
      <c r="E65" s="8"/>
      <c r="F65" s="55">
        <f>+F63+F64</f>
        <v>780824.82861599978</v>
      </c>
      <c r="G65" s="59">
        <f>+G63+G64</f>
        <v>940427.53051700001</v>
      </c>
      <c r="H65" s="63">
        <f>+H63+H64</f>
        <v>843477.76127799996</v>
      </c>
      <c r="I65" s="21">
        <f>+I63+I64</f>
        <v>619667.742035</v>
      </c>
      <c r="J65" s="21">
        <f>+J63+J64</f>
        <v>815295.36622000008</v>
      </c>
      <c r="K65" s="25"/>
      <c r="L65" s="55">
        <f>+L63+L64</f>
        <v>3585180.5849149991</v>
      </c>
      <c r="M65" s="59">
        <f>+M63+M64</f>
        <v>3995928.5466779997</v>
      </c>
      <c r="N65" s="63">
        <f>+N63+N64</f>
        <v>4046484.7163479999</v>
      </c>
      <c r="O65" s="21">
        <f>+O63+O64</f>
        <v>3949622.5664289999</v>
      </c>
      <c r="P65" s="21">
        <f>+P63+P64</f>
        <v>4382769.4502340006</v>
      </c>
    </row>
    <row r="66" spans="2:16" x14ac:dyDescent="0.2">
      <c r="B66" s="29" t="s">
        <v>21</v>
      </c>
      <c r="C66" s="28"/>
      <c r="D66" s="8"/>
      <c r="E66" s="8"/>
      <c r="F66" s="56">
        <f>F65/F61</f>
        <v>2.8935636501974536E-2</v>
      </c>
      <c r="G66" s="60">
        <f>G65/G61</f>
        <v>3.4452548016531769E-2</v>
      </c>
      <c r="H66" s="64">
        <f>H65/H61</f>
        <v>3.1023400201286598E-2</v>
      </c>
      <c r="I66" s="23">
        <f>I65/I61</f>
        <v>2.2386418244084869E-2</v>
      </c>
      <c r="J66" s="23">
        <f>J65/J61</f>
        <v>2.926105789684107E-2</v>
      </c>
      <c r="K66" s="26"/>
      <c r="L66" s="56">
        <f>L65/L61</f>
        <v>0.14915711621082772</v>
      </c>
      <c r="M66" s="60">
        <f>M65/M61</f>
        <v>0.1646708617562514</v>
      </c>
      <c r="N66" s="64">
        <f>N65/N61</f>
        <v>0.16784031232301197</v>
      </c>
      <c r="O66" s="23">
        <f>O65/O61</f>
        <v>0.16128127957190835</v>
      </c>
      <c r="P66" s="23">
        <f>P65/P61</f>
        <v>0.17877241281121917</v>
      </c>
    </row>
  </sheetData>
  <mergeCells count="8">
    <mergeCell ref="L1:P1"/>
    <mergeCell ref="L27:P27"/>
    <mergeCell ref="C1:D1"/>
    <mergeCell ref="F2:J2"/>
    <mergeCell ref="D46:D47"/>
    <mergeCell ref="C2:D2"/>
    <mergeCell ref="F38:J38"/>
    <mergeCell ref="F1:J1"/>
  </mergeCells>
  <printOptions horizontalCentered="1"/>
  <pageMargins left="0.5" right="0.5" top="0.75" bottom="0.75" header="0.5" footer="0.5"/>
  <pageSetup scale="75" fitToHeight="2" orientation="landscape" r:id="rId1"/>
  <headerFooter>
    <oddHeader xml:space="preserve">&amp;CWVASBO SPRING 2018 CONFERENCE </oddHeader>
  </headerFooter>
  <rowBreaks count="1" manualBreakCount="1">
    <brk id="41" min="1" max="15" man="1"/>
  </rowBreaks>
  <colBreaks count="1" manualBreakCount="1">
    <brk id="11"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
  <sheetViews>
    <sheetView zoomScale="130" zoomScaleNormal="130" workbookViewId="0">
      <selection sqref="A1:D58"/>
    </sheetView>
  </sheetViews>
  <sheetFormatPr defaultRowHeight="12.75" x14ac:dyDescent="0.2"/>
  <cols>
    <col min="1" max="1" width="57.85546875" style="41" customWidth="1"/>
    <col min="2" max="2" width="18.140625" style="70" customWidth="1"/>
    <col min="3" max="3" width="16.42578125" style="42" customWidth="1"/>
    <col min="4" max="4" width="15.5703125" style="41" customWidth="1"/>
    <col min="5" max="5" width="10.85546875" style="43" customWidth="1"/>
    <col min="6" max="6" width="15.28515625" style="40" customWidth="1"/>
    <col min="7" max="7" width="9.140625" style="40"/>
    <col min="8" max="8" width="15.140625" style="40" customWidth="1"/>
    <col min="9" max="10" width="9.140625" style="40"/>
    <col min="11" max="16384" width="9.140625" style="41"/>
  </cols>
  <sheetData>
    <row r="1" spans="1:10" ht="15.75" customHeight="1" x14ac:dyDescent="0.2">
      <c r="A1" s="38" t="s">
        <v>86</v>
      </c>
      <c r="C1" s="80"/>
      <c r="D1" s="80" t="s">
        <v>172</v>
      </c>
    </row>
    <row r="2" spans="1:10" ht="15.75" customHeight="1" x14ac:dyDescent="0.2">
      <c r="A2" s="79" t="s">
        <v>87</v>
      </c>
      <c r="B2" s="82"/>
      <c r="C2" s="79"/>
      <c r="D2" s="79" t="s">
        <v>84</v>
      </c>
    </row>
    <row r="3" spans="1:10" ht="15.75" customHeight="1" x14ac:dyDescent="0.2">
      <c r="A3" s="93" t="s">
        <v>94</v>
      </c>
      <c r="B3" s="93"/>
      <c r="C3" s="93"/>
      <c r="D3" s="93"/>
    </row>
    <row r="4" spans="1:10" ht="15.75" customHeight="1" x14ac:dyDescent="0.2">
      <c r="A4" s="93" t="s">
        <v>95</v>
      </c>
      <c r="B4" s="93"/>
      <c r="C4" s="93"/>
      <c r="D4" s="93"/>
    </row>
    <row r="5" spans="1:10" ht="15.75" customHeight="1" x14ac:dyDescent="0.2">
      <c r="A5" s="94" t="s">
        <v>96</v>
      </c>
      <c r="B5" s="94"/>
      <c r="C5" s="94"/>
      <c r="D5" s="94"/>
    </row>
    <row r="6" spans="1:10" s="74" customFormat="1" ht="15.75" customHeight="1" x14ac:dyDescent="0.2">
      <c r="C6" s="81" t="s">
        <v>118</v>
      </c>
      <c r="D6" s="81" t="s">
        <v>119</v>
      </c>
      <c r="E6" s="46"/>
      <c r="F6" s="75"/>
      <c r="G6" s="75"/>
      <c r="H6" s="75"/>
      <c r="I6" s="75"/>
      <c r="J6" s="75"/>
    </row>
    <row r="7" spans="1:10" ht="15.75" customHeight="1" x14ac:dyDescent="0.2">
      <c r="A7" s="39" t="s">
        <v>120</v>
      </c>
      <c r="B7" s="68"/>
      <c r="C7" s="42">
        <v>31528206.879999999</v>
      </c>
      <c r="D7" s="43"/>
    </row>
    <row r="8" spans="1:10" ht="15.75" customHeight="1" x14ac:dyDescent="0.2">
      <c r="A8" s="39" t="s">
        <v>121</v>
      </c>
      <c r="B8" s="72" t="s">
        <v>123</v>
      </c>
      <c r="C8" s="45"/>
      <c r="D8" s="46"/>
      <c r="E8" s="46"/>
    </row>
    <row r="9" spans="1:10" ht="15.75" customHeight="1" x14ac:dyDescent="0.2">
      <c r="A9" s="39" t="s">
        <v>122</v>
      </c>
      <c r="B9" s="69" t="s">
        <v>124</v>
      </c>
      <c r="C9" s="45">
        <v>0</v>
      </c>
      <c r="D9" s="46"/>
      <c r="E9" s="46"/>
    </row>
    <row r="10" spans="1:10" ht="15.75" customHeight="1" x14ac:dyDescent="0.2">
      <c r="A10" s="39"/>
      <c r="B10" s="73" t="s">
        <v>131</v>
      </c>
      <c r="C10" s="45"/>
      <c r="D10" s="46"/>
      <c r="E10" s="46"/>
    </row>
    <row r="11" spans="1:10" ht="15.75" customHeight="1" x14ac:dyDescent="0.2">
      <c r="A11" s="39" t="s">
        <v>134</v>
      </c>
      <c r="B11" s="68" t="s">
        <v>132</v>
      </c>
      <c r="C11" s="45">
        <v>-980345.46</v>
      </c>
      <c r="D11" s="46"/>
      <c r="E11" s="46"/>
    </row>
    <row r="12" spans="1:10" ht="15.75" customHeight="1" x14ac:dyDescent="0.2">
      <c r="A12" s="39" t="s">
        <v>177</v>
      </c>
      <c r="B12" s="68" t="s">
        <v>125</v>
      </c>
      <c r="C12" s="45">
        <v>-699064.54</v>
      </c>
      <c r="D12" s="46"/>
      <c r="E12" s="46"/>
    </row>
    <row r="13" spans="1:10" ht="15.75" customHeight="1" x14ac:dyDescent="0.2">
      <c r="A13" s="39" t="s">
        <v>135</v>
      </c>
      <c r="B13" s="68" t="s">
        <v>126</v>
      </c>
      <c r="C13" s="48">
        <v>-708</v>
      </c>
      <c r="D13" s="49"/>
      <c r="E13" s="49"/>
    </row>
    <row r="14" spans="1:10" ht="15.75" customHeight="1" x14ac:dyDescent="0.2">
      <c r="A14" s="39" t="s">
        <v>136</v>
      </c>
      <c r="B14" s="68" t="s">
        <v>127</v>
      </c>
      <c r="C14" s="45">
        <v>0</v>
      </c>
      <c r="D14" s="46"/>
      <c r="E14" s="46"/>
    </row>
    <row r="15" spans="1:10" ht="15.75" customHeight="1" x14ac:dyDescent="0.2">
      <c r="A15" s="39"/>
      <c r="B15" s="72" t="s">
        <v>133</v>
      </c>
      <c r="C15" s="45"/>
      <c r="D15" s="46"/>
      <c r="E15" s="46"/>
    </row>
    <row r="16" spans="1:10" ht="15.75" customHeight="1" x14ac:dyDescent="0.2">
      <c r="A16" s="39" t="s">
        <v>137</v>
      </c>
      <c r="B16" s="68" t="s">
        <v>128</v>
      </c>
      <c r="C16" s="45">
        <v>0</v>
      </c>
      <c r="D16" s="46"/>
      <c r="E16" s="46"/>
    </row>
    <row r="17" spans="1:6" ht="15.75" customHeight="1" x14ac:dyDescent="0.2">
      <c r="A17" s="39" t="s">
        <v>138</v>
      </c>
      <c r="B17" s="68" t="s">
        <v>129</v>
      </c>
      <c r="C17" s="45">
        <v>0</v>
      </c>
      <c r="D17" s="46"/>
      <c r="E17" s="46"/>
    </row>
    <row r="18" spans="1:6" ht="15.75" customHeight="1" x14ac:dyDescent="0.2">
      <c r="A18" s="39" t="s">
        <v>139</v>
      </c>
      <c r="B18" s="68" t="s">
        <v>130</v>
      </c>
      <c r="C18" s="45">
        <v>-1137896.49</v>
      </c>
      <c r="D18" s="46"/>
      <c r="E18" s="46"/>
    </row>
    <row r="19" spans="1:6" ht="15.75" customHeight="1" x14ac:dyDescent="0.2">
      <c r="A19" s="39" t="s">
        <v>140</v>
      </c>
      <c r="B19" s="68">
        <v>217</v>
      </c>
      <c r="C19" s="45">
        <v>-30644.880000000001</v>
      </c>
      <c r="D19" s="46"/>
      <c r="E19" s="46"/>
    </row>
    <row r="20" spans="1:6" ht="15.75" customHeight="1" x14ac:dyDescent="0.2">
      <c r="A20" s="39"/>
      <c r="B20" s="73" t="s">
        <v>131</v>
      </c>
      <c r="C20" s="45"/>
      <c r="D20" s="46"/>
      <c r="E20" s="46"/>
    </row>
    <row r="21" spans="1:6" ht="15.75" customHeight="1" x14ac:dyDescent="0.2">
      <c r="A21" s="39" t="s">
        <v>148</v>
      </c>
      <c r="B21" s="68" t="s">
        <v>143</v>
      </c>
      <c r="C21" s="45">
        <v>-484392.84</v>
      </c>
      <c r="D21" s="45">
        <v>484392.84</v>
      </c>
      <c r="E21" s="45"/>
    </row>
    <row r="22" spans="1:6" ht="15.75" customHeight="1" x14ac:dyDescent="0.2">
      <c r="A22" s="39" t="s">
        <v>141</v>
      </c>
      <c r="B22" s="68" t="s">
        <v>144</v>
      </c>
      <c r="C22" s="45">
        <v>-698388.85</v>
      </c>
      <c r="D22" s="45">
        <v>698388.85</v>
      </c>
      <c r="E22" s="45"/>
    </row>
    <row r="23" spans="1:6" ht="15.75" customHeight="1" x14ac:dyDescent="0.2">
      <c r="A23" s="39"/>
      <c r="B23" s="68"/>
      <c r="C23" s="45"/>
      <c r="D23" s="45"/>
      <c r="E23" s="45"/>
    </row>
    <row r="24" spans="1:6" ht="15.75" customHeight="1" x14ac:dyDescent="0.2">
      <c r="A24" s="41" t="s">
        <v>142</v>
      </c>
      <c r="D24" s="43"/>
    </row>
    <row r="25" spans="1:6" ht="15.75" customHeight="1" x14ac:dyDescent="0.2">
      <c r="A25" s="39" t="s">
        <v>97</v>
      </c>
      <c r="B25" s="68" t="s">
        <v>145</v>
      </c>
      <c r="C25" s="45">
        <v>37831.279999999999</v>
      </c>
      <c r="D25" s="45">
        <v>-37831.279999999999</v>
      </c>
      <c r="E25" s="45"/>
    </row>
    <row r="26" spans="1:6" ht="15.75" customHeight="1" x14ac:dyDescent="0.2">
      <c r="A26" s="39" t="s">
        <v>98</v>
      </c>
      <c r="B26" s="68" t="s">
        <v>146</v>
      </c>
      <c r="C26" s="45">
        <v>328215.28000000003</v>
      </c>
      <c r="D26" s="45">
        <v>-328215.28000000003</v>
      </c>
      <c r="E26" s="45"/>
    </row>
    <row r="27" spans="1:6" ht="15.75" customHeight="1" x14ac:dyDescent="0.2">
      <c r="A27" s="39" t="s">
        <v>99</v>
      </c>
      <c r="B27" s="68" t="s">
        <v>147</v>
      </c>
      <c r="C27" s="45">
        <v>0</v>
      </c>
      <c r="D27" s="45">
        <v>0</v>
      </c>
      <c r="E27" s="45"/>
    </row>
    <row r="28" spans="1:6" ht="15.75" customHeight="1" x14ac:dyDescent="0.2">
      <c r="A28" s="39"/>
      <c r="B28" s="68"/>
      <c r="C28" s="45"/>
      <c r="D28" s="45"/>
      <c r="E28" s="45"/>
    </row>
    <row r="29" spans="1:6" ht="15.75" customHeight="1" x14ac:dyDescent="0.2">
      <c r="A29" s="39" t="s">
        <v>149</v>
      </c>
      <c r="B29" s="68"/>
      <c r="C29" s="45">
        <v>0</v>
      </c>
      <c r="D29" s="45">
        <v>0</v>
      </c>
      <c r="E29" s="45"/>
    </row>
    <row r="30" spans="1:6" ht="15.75" customHeight="1" x14ac:dyDescent="0.2">
      <c r="A30" s="39"/>
      <c r="B30" s="68"/>
      <c r="C30" s="45"/>
      <c r="D30" s="45"/>
      <c r="E30" s="45"/>
    </row>
    <row r="31" spans="1:6" ht="15.75" customHeight="1" x14ac:dyDescent="0.2">
      <c r="A31" s="39" t="s">
        <v>156</v>
      </c>
      <c r="B31" s="68"/>
      <c r="C31" s="47">
        <f>SUM(C7:C30)</f>
        <v>27862812.380000003</v>
      </c>
      <c r="D31" s="45"/>
      <c r="E31" s="45"/>
      <c r="F31" s="67"/>
    </row>
    <row r="32" spans="1:6" ht="15.75" customHeight="1" x14ac:dyDescent="0.2">
      <c r="A32" s="41" t="s">
        <v>157</v>
      </c>
      <c r="D32" s="47">
        <f>SUM(D7:D31)</f>
        <v>816735.12999999989</v>
      </c>
      <c r="E32" s="45"/>
    </row>
    <row r="33" spans="1:5" ht="15.75" customHeight="1" x14ac:dyDescent="0.2">
      <c r="A33" s="41" t="s">
        <v>158</v>
      </c>
      <c r="C33" s="78">
        <f>+D32/C31</f>
        <v>2.9312731208219828E-2</v>
      </c>
      <c r="D33" s="46"/>
      <c r="E33" s="53"/>
    </row>
    <row r="34" spans="1:5" ht="15.75" customHeight="1" x14ac:dyDescent="0.2">
      <c r="D34" s="46"/>
    </row>
    <row r="35" spans="1:5" ht="15.75" customHeight="1" x14ac:dyDescent="0.2">
      <c r="A35" s="39" t="s">
        <v>150</v>
      </c>
      <c r="B35" s="77"/>
      <c r="C35" s="52"/>
    </row>
    <row r="36" spans="1:5" ht="15.75" customHeight="1" x14ac:dyDescent="0.2">
      <c r="A36" s="39" t="s">
        <v>163</v>
      </c>
      <c r="B36" s="90" t="s">
        <v>155</v>
      </c>
      <c r="C36" s="52">
        <v>3.1E-2</v>
      </c>
    </row>
    <row r="37" spans="1:5" ht="15.75" customHeight="1" x14ac:dyDescent="0.2">
      <c r="A37" s="39" t="s">
        <v>152</v>
      </c>
      <c r="B37" s="91"/>
      <c r="C37" s="45">
        <v>27188436.98</v>
      </c>
      <c r="E37" s="52"/>
    </row>
    <row r="38" spans="1:5" ht="15.75" customHeight="1" x14ac:dyDescent="0.2">
      <c r="A38" s="39" t="s">
        <v>153</v>
      </c>
      <c r="B38" s="91"/>
      <c r="C38" s="45">
        <v>797905.47</v>
      </c>
      <c r="E38" s="46"/>
    </row>
    <row r="39" spans="1:5" ht="15.75" customHeight="1" x14ac:dyDescent="0.2">
      <c r="A39" s="39" t="s">
        <v>154</v>
      </c>
      <c r="B39" s="91"/>
      <c r="C39" s="45">
        <v>45572.29</v>
      </c>
      <c r="E39" s="46"/>
    </row>
    <row r="40" spans="1:5" ht="15.75" customHeight="1" x14ac:dyDescent="0.2">
      <c r="A40" s="39" t="s">
        <v>164</v>
      </c>
      <c r="B40" s="92"/>
      <c r="C40" s="47">
        <f>SUM(C38:C39)</f>
        <v>843477.76</v>
      </c>
      <c r="E40" s="46"/>
    </row>
    <row r="41" spans="1:5" ht="15.75" customHeight="1" x14ac:dyDescent="0.2">
      <c r="A41" s="39"/>
      <c r="B41" s="68"/>
      <c r="C41" s="43"/>
    </row>
    <row r="42" spans="1:5" ht="15.75" customHeight="1" x14ac:dyDescent="0.2">
      <c r="A42" s="41" t="s">
        <v>157</v>
      </c>
      <c r="B42" s="68"/>
      <c r="C42" s="45">
        <f>+D32</f>
        <v>816735.12999999989</v>
      </c>
      <c r="E42" s="46"/>
    </row>
    <row r="43" spans="1:5" ht="15.75" customHeight="1" x14ac:dyDescent="0.2">
      <c r="A43" s="39" t="s">
        <v>154</v>
      </c>
      <c r="B43" s="76"/>
      <c r="C43" s="45">
        <f>C39</f>
        <v>45572.29</v>
      </c>
      <c r="E43" s="46"/>
    </row>
    <row r="44" spans="1:5" ht="15.75" customHeight="1" x14ac:dyDescent="0.2">
      <c r="A44" s="41" t="s">
        <v>159</v>
      </c>
      <c r="B44" s="76"/>
      <c r="C44" s="47">
        <f>C42+C43</f>
        <v>862307.41999999993</v>
      </c>
      <c r="E44" s="46"/>
    </row>
    <row r="45" spans="1:5" ht="15.75" customHeight="1" x14ac:dyDescent="0.2">
      <c r="B45" s="76"/>
      <c r="C45" s="46"/>
      <c r="E45" s="46"/>
    </row>
    <row r="46" spans="1:5" ht="15.75" customHeight="1" x14ac:dyDescent="0.2">
      <c r="A46" s="39" t="s">
        <v>156</v>
      </c>
      <c r="B46" s="76"/>
      <c r="C46" s="46">
        <f>+C31</f>
        <v>27862812.380000003</v>
      </c>
      <c r="E46" s="46"/>
    </row>
    <row r="47" spans="1:5" ht="15.75" customHeight="1" x14ac:dyDescent="0.2">
      <c r="A47" s="39" t="s">
        <v>151</v>
      </c>
      <c r="B47" s="76"/>
      <c r="C47" s="52">
        <v>3.1E-2</v>
      </c>
      <c r="E47" s="46"/>
    </row>
    <row r="48" spans="1:5" ht="15.75" customHeight="1" x14ac:dyDescent="0.2">
      <c r="A48" s="41" t="s">
        <v>160</v>
      </c>
      <c r="B48" s="76"/>
      <c r="C48" s="47">
        <f>+C46*C47</f>
        <v>863747.18378000008</v>
      </c>
      <c r="E48" s="46"/>
    </row>
    <row r="49" spans="1:5" ht="15.75" customHeight="1" x14ac:dyDescent="0.2">
      <c r="B49" s="76"/>
      <c r="C49" s="46"/>
      <c r="E49" s="46"/>
    </row>
    <row r="50" spans="1:5" ht="15.75" customHeight="1" x14ac:dyDescent="0.2">
      <c r="A50" s="41" t="s">
        <v>159</v>
      </c>
      <c r="B50" s="68"/>
      <c r="C50" s="45">
        <f>C44</f>
        <v>862307.41999999993</v>
      </c>
      <c r="E50" s="46"/>
    </row>
    <row r="51" spans="1:5" ht="15.75" customHeight="1" x14ac:dyDescent="0.2">
      <c r="A51" s="41" t="s">
        <v>160</v>
      </c>
      <c r="B51" s="68"/>
      <c r="C51" s="45">
        <f>+C31*0.031</f>
        <v>863747.18378000008</v>
      </c>
      <c r="E51" s="46"/>
    </row>
    <row r="52" spans="1:5" ht="15.75" customHeight="1" x14ac:dyDescent="0.2">
      <c r="A52" s="39" t="s">
        <v>161</v>
      </c>
      <c r="B52" s="68"/>
      <c r="C52" s="47">
        <f>+C50-C51</f>
        <v>-1439.7637800001539</v>
      </c>
      <c r="E52" s="46"/>
    </row>
    <row r="53" spans="1:5" ht="15.75" customHeight="1" x14ac:dyDescent="0.2">
      <c r="A53" s="39"/>
      <c r="B53" s="68"/>
    </row>
    <row r="54" spans="1:5" ht="15.75" customHeight="1" x14ac:dyDescent="0.2">
      <c r="A54" s="39" t="s">
        <v>156</v>
      </c>
      <c r="B54" s="68"/>
      <c r="C54" s="45">
        <f>+C31</f>
        <v>27862812.380000003</v>
      </c>
      <c r="E54" s="46"/>
    </row>
    <row r="55" spans="1:5" ht="15.75" customHeight="1" x14ac:dyDescent="0.2">
      <c r="A55" s="41" t="s">
        <v>157</v>
      </c>
      <c r="B55" s="68"/>
      <c r="C55" s="45">
        <f>C42</f>
        <v>816735.12999999989</v>
      </c>
      <c r="E55" s="46"/>
    </row>
    <row r="56" spans="1:5" ht="15.75" customHeight="1" x14ac:dyDescent="0.2">
      <c r="A56" s="39" t="s">
        <v>165</v>
      </c>
      <c r="B56" s="68"/>
      <c r="C56" s="45">
        <f>C52</f>
        <v>-1439.7637800001539</v>
      </c>
      <c r="E56" s="46"/>
    </row>
    <row r="57" spans="1:5" ht="15.75" customHeight="1" x14ac:dyDescent="0.2">
      <c r="A57" s="39"/>
      <c r="B57" s="68"/>
      <c r="C57" s="47">
        <f>+C55+C56</f>
        <v>815295.36621999973</v>
      </c>
      <c r="E57" s="46"/>
    </row>
    <row r="58" spans="1:5" ht="15.75" customHeight="1" x14ac:dyDescent="0.2">
      <c r="A58" s="39" t="s">
        <v>162</v>
      </c>
      <c r="B58" s="68"/>
      <c r="C58" s="50">
        <f>C57/C54</f>
        <v>2.9261057896841053E-2</v>
      </c>
      <c r="E58" s="51"/>
    </row>
    <row r="59" spans="1:5" ht="15.75" customHeight="1" x14ac:dyDescent="0.2">
      <c r="A59" s="44"/>
      <c r="B59" s="71"/>
      <c r="C59" s="44"/>
    </row>
    <row r="60" spans="1:5" ht="15.75" customHeight="1" x14ac:dyDescent="0.2">
      <c r="C60" s="43"/>
      <c r="D60" s="44"/>
    </row>
    <row r="61" spans="1:5" ht="15.75" customHeight="1" x14ac:dyDescent="0.2">
      <c r="C61" s="43"/>
    </row>
    <row r="62" spans="1:5" ht="15.75" customHeight="1" x14ac:dyDescent="0.2">
      <c r="C62" s="43"/>
    </row>
    <row r="63" spans="1:5" ht="15.75" customHeight="1" x14ac:dyDescent="0.2"/>
  </sheetData>
  <mergeCells count="4">
    <mergeCell ref="B36:B40"/>
    <mergeCell ref="A3:D3"/>
    <mergeCell ref="A4:D4"/>
    <mergeCell ref="A5:D5"/>
  </mergeCells>
  <printOptions horizontalCentered="1"/>
  <pageMargins left="0.5" right="0.5" top="1" bottom="0.75" header="0.3" footer="0.3"/>
  <pageSetup scale="86" orientation="landscape"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1"/>
  <sheetViews>
    <sheetView view="pageBreakPreview" zoomScaleNormal="130" zoomScaleSheetLayoutView="100" workbookViewId="0">
      <selection activeCell="L3" sqref="L3"/>
    </sheetView>
  </sheetViews>
  <sheetFormatPr defaultRowHeight="18" customHeight="1" x14ac:dyDescent="0.25"/>
  <cols>
    <col min="1" max="8" width="9.140625" style="38"/>
    <col min="9" max="10" width="3.28515625" style="38" customWidth="1"/>
    <col min="11" max="16384" width="9.140625" style="38"/>
  </cols>
  <sheetData>
    <row r="1" spans="1:8" ht="18" customHeight="1" x14ac:dyDescent="0.25">
      <c r="A1" s="38" t="s">
        <v>86</v>
      </c>
      <c r="G1" s="80" t="s">
        <v>172</v>
      </c>
    </row>
    <row r="2" spans="1:8" ht="18" customHeight="1" x14ac:dyDescent="0.25">
      <c r="A2" s="79" t="s">
        <v>87</v>
      </c>
      <c r="B2" s="79"/>
      <c r="C2" s="79"/>
      <c r="D2" s="79"/>
      <c r="E2" s="79"/>
      <c r="F2" s="79"/>
      <c r="G2" s="79" t="s">
        <v>84</v>
      </c>
      <c r="H2" s="79"/>
    </row>
    <row r="4" spans="1:8" ht="18" customHeight="1" x14ac:dyDescent="0.25">
      <c r="A4" s="95" t="s">
        <v>166</v>
      </c>
      <c r="B4" s="95"/>
      <c r="C4" s="95"/>
      <c r="D4" s="95"/>
      <c r="E4" s="95"/>
      <c r="F4" s="95"/>
      <c r="G4" s="95"/>
      <c r="H4" s="95"/>
    </row>
    <row r="5" spans="1:8" ht="18" customHeight="1" x14ac:dyDescent="0.25">
      <c r="A5" s="95"/>
      <c r="B5" s="95"/>
      <c r="C5" s="95"/>
      <c r="D5" s="95"/>
      <c r="E5" s="95"/>
      <c r="F5" s="95"/>
      <c r="G5" s="95"/>
      <c r="H5" s="95"/>
    </row>
    <row r="6" spans="1:8" ht="18" customHeight="1" x14ac:dyDescent="0.25">
      <c r="A6" s="95"/>
      <c r="B6" s="95"/>
      <c r="C6" s="95"/>
      <c r="D6" s="95"/>
      <c r="E6" s="95"/>
      <c r="F6" s="95"/>
      <c r="G6" s="95"/>
      <c r="H6" s="95"/>
    </row>
    <row r="7" spans="1:8" ht="18" customHeight="1" x14ac:dyDescent="0.25">
      <c r="A7" s="95" t="s">
        <v>88</v>
      </c>
      <c r="B7" s="95"/>
      <c r="C7" s="95"/>
      <c r="D7" s="95"/>
      <c r="E7" s="95"/>
      <c r="F7" s="95"/>
      <c r="G7" s="95"/>
      <c r="H7" s="95"/>
    </row>
    <row r="8" spans="1:8" ht="18" customHeight="1" x14ac:dyDescent="0.25">
      <c r="A8" s="95"/>
      <c r="B8" s="95"/>
      <c r="C8" s="95"/>
      <c r="D8" s="95"/>
      <c r="E8" s="95"/>
      <c r="F8" s="95"/>
      <c r="G8" s="95"/>
      <c r="H8" s="95"/>
    </row>
    <row r="9" spans="1:8" ht="18" customHeight="1" x14ac:dyDescent="0.25">
      <c r="A9" s="95"/>
      <c r="B9" s="95"/>
      <c r="C9" s="95"/>
      <c r="D9" s="95"/>
      <c r="E9" s="95"/>
      <c r="F9" s="95"/>
      <c r="G9" s="95"/>
      <c r="H9" s="95"/>
    </row>
    <row r="10" spans="1:8" ht="18" customHeight="1" x14ac:dyDescent="0.25">
      <c r="A10" s="95"/>
      <c r="B10" s="95"/>
      <c r="C10" s="95"/>
      <c r="D10" s="95"/>
      <c r="E10" s="95"/>
      <c r="F10" s="95"/>
      <c r="G10" s="95"/>
      <c r="H10" s="95"/>
    </row>
    <row r="11" spans="1:8" ht="18" customHeight="1" x14ac:dyDescent="0.25">
      <c r="A11" s="95" t="s">
        <v>110</v>
      </c>
      <c r="B11" s="95"/>
      <c r="C11" s="95"/>
      <c r="D11" s="95"/>
      <c r="E11" s="95"/>
      <c r="F11" s="95"/>
      <c r="G11" s="95"/>
      <c r="H11" s="95"/>
    </row>
    <row r="12" spans="1:8" ht="18" customHeight="1" x14ac:dyDescent="0.25">
      <c r="A12" s="95" t="s">
        <v>181</v>
      </c>
      <c r="B12" s="95"/>
      <c r="C12" s="95"/>
      <c r="D12" s="95"/>
      <c r="E12" s="95"/>
      <c r="F12" s="95"/>
      <c r="G12" s="95"/>
      <c r="H12" s="95"/>
    </row>
    <row r="13" spans="1:8" ht="18" customHeight="1" x14ac:dyDescent="0.25">
      <c r="A13" s="95"/>
      <c r="B13" s="95"/>
      <c r="C13" s="95"/>
      <c r="D13" s="95"/>
      <c r="E13" s="95"/>
      <c r="F13" s="95"/>
      <c r="G13" s="95"/>
      <c r="H13" s="95"/>
    </row>
    <row r="14" spans="1:8" ht="18" customHeight="1" x14ac:dyDescent="0.25">
      <c r="A14" s="95"/>
      <c r="B14" s="95"/>
      <c r="C14" s="95"/>
      <c r="D14" s="95"/>
      <c r="E14" s="95"/>
      <c r="F14" s="95"/>
      <c r="G14" s="95"/>
      <c r="H14" s="95"/>
    </row>
    <row r="15" spans="1:8" ht="18" customHeight="1" x14ac:dyDescent="0.25">
      <c r="A15" s="95"/>
      <c r="B15" s="95"/>
      <c r="C15" s="95"/>
      <c r="D15" s="95"/>
      <c r="E15" s="95"/>
      <c r="F15" s="95"/>
      <c r="G15" s="95"/>
      <c r="H15" s="95"/>
    </row>
    <row r="16" spans="1:8" ht="18" customHeight="1" x14ac:dyDescent="0.25">
      <c r="A16" s="95" t="s">
        <v>108</v>
      </c>
      <c r="B16" s="95"/>
      <c r="C16" s="95"/>
      <c r="D16" s="95"/>
      <c r="E16" s="95"/>
      <c r="F16" s="95"/>
      <c r="G16" s="95"/>
      <c r="H16" s="95"/>
    </row>
    <row r="17" spans="1:8" ht="18" customHeight="1" x14ac:dyDescent="0.25">
      <c r="A17" s="95"/>
      <c r="B17" s="95"/>
      <c r="C17" s="95"/>
      <c r="D17" s="95"/>
      <c r="E17" s="95"/>
      <c r="F17" s="95"/>
      <c r="G17" s="95"/>
      <c r="H17" s="95"/>
    </row>
    <row r="18" spans="1:8" ht="18" customHeight="1" x14ac:dyDescent="0.25">
      <c r="A18" s="95"/>
      <c r="B18" s="95"/>
      <c r="C18" s="95"/>
      <c r="D18" s="95"/>
      <c r="E18" s="95"/>
      <c r="F18" s="95"/>
      <c r="G18" s="95"/>
      <c r="H18" s="95"/>
    </row>
    <row r="19" spans="1:8" ht="18" customHeight="1" x14ac:dyDescent="0.25">
      <c r="A19" s="95" t="s">
        <v>109</v>
      </c>
      <c r="B19" s="95"/>
      <c r="C19" s="95"/>
      <c r="D19" s="95"/>
      <c r="E19" s="95"/>
      <c r="F19" s="95"/>
      <c r="G19" s="95"/>
      <c r="H19" s="95"/>
    </row>
    <row r="20" spans="1:8" ht="18" customHeight="1" x14ac:dyDescent="0.25">
      <c r="A20" s="95"/>
      <c r="B20" s="95"/>
      <c r="C20" s="95"/>
      <c r="D20" s="95"/>
      <c r="E20" s="95"/>
      <c r="F20" s="95"/>
      <c r="G20" s="95"/>
      <c r="H20" s="95"/>
    </row>
    <row r="21" spans="1:8" ht="18" customHeight="1" x14ac:dyDescent="0.25">
      <c r="A21" s="95"/>
      <c r="B21" s="95"/>
      <c r="C21" s="95"/>
      <c r="D21" s="95"/>
      <c r="E21" s="95"/>
      <c r="F21" s="95"/>
      <c r="G21" s="95"/>
      <c r="H21" s="95"/>
    </row>
    <row r="22" spans="1:8" ht="18" customHeight="1" x14ac:dyDescent="0.25">
      <c r="A22" s="95"/>
      <c r="B22" s="95"/>
      <c r="C22" s="95"/>
      <c r="D22" s="95"/>
      <c r="E22" s="95"/>
      <c r="F22" s="95"/>
      <c r="G22" s="95"/>
      <c r="H22" s="95"/>
    </row>
    <row r="23" spans="1:8" ht="18" customHeight="1" x14ac:dyDescent="0.25">
      <c r="A23" s="95" t="s">
        <v>182</v>
      </c>
      <c r="B23" s="95"/>
      <c r="C23" s="95"/>
      <c r="D23" s="95"/>
      <c r="E23" s="95"/>
      <c r="F23" s="95"/>
      <c r="G23" s="95"/>
      <c r="H23" s="95"/>
    </row>
    <row r="24" spans="1:8" ht="18" customHeight="1" x14ac:dyDescent="0.25">
      <c r="A24" s="95"/>
      <c r="B24" s="95"/>
      <c r="C24" s="95"/>
      <c r="D24" s="95"/>
      <c r="E24" s="95"/>
      <c r="F24" s="95"/>
      <c r="G24" s="95"/>
      <c r="H24" s="95"/>
    </row>
    <row r="25" spans="1:8" ht="18" customHeight="1" x14ac:dyDescent="0.25">
      <c r="A25" s="95"/>
      <c r="B25" s="95"/>
      <c r="C25" s="95"/>
      <c r="D25" s="95"/>
      <c r="E25" s="95"/>
      <c r="F25" s="95"/>
      <c r="G25" s="95"/>
      <c r="H25" s="95"/>
    </row>
    <row r="26" spans="1:8" ht="18" customHeight="1" x14ac:dyDescent="0.25">
      <c r="A26" s="95"/>
      <c r="B26" s="95"/>
      <c r="C26" s="95"/>
      <c r="D26" s="95"/>
      <c r="E26" s="95"/>
      <c r="F26" s="95"/>
      <c r="G26" s="95"/>
      <c r="H26" s="95"/>
    </row>
    <row r="27" spans="1:8" ht="18" customHeight="1" x14ac:dyDescent="0.25">
      <c r="A27" s="95" t="s">
        <v>91</v>
      </c>
      <c r="B27" s="95"/>
      <c r="C27" s="95"/>
      <c r="D27" s="95"/>
      <c r="E27" s="95"/>
      <c r="F27" s="95"/>
      <c r="G27" s="95"/>
      <c r="H27" s="95"/>
    </row>
    <row r="28" spans="1:8" ht="18" customHeight="1" x14ac:dyDescent="0.25">
      <c r="A28" s="95"/>
      <c r="B28" s="95"/>
      <c r="C28" s="95"/>
      <c r="D28" s="95"/>
      <c r="E28" s="95"/>
      <c r="F28" s="95"/>
      <c r="G28" s="95"/>
      <c r="H28" s="95"/>
    </row>
    <row r="29" spans="1:8" ht="18" customHeight="1" x14ac:dyDescent="0.25">
      <c r="A29" s="95"/>
      <c r="B29" s="95"/>
      <c r="C29" s="95"/>
      <c r="D29" s="95"/>
      <c r="E29" s="95"/>
      <c r="F29" s="95"/>
      <c r="G29" s="95"/>
      <c r="H29" s="95"/>
    </row>
    <row r="30" spans="1:8" ht="18" customHeight="1" x14ac:dyDescent="0.25">
      <c r="A30" s="95" t="s">
        <v>107</v>
      </c>
      <c r="B30" s="95"/>
      <c r="C30" s="95"/>
      <c r="D30" s="95"/>
      <c r="E30" s="95"/>
      <c r="F30" s="95"/>
      <c r="G30" s="95"/>
      <c r="H30" s="95"/>
    </row>
    <row r="31" spans="1:8" ht="18" customHeight="1" x14ac:dyDescent="0.25">
      <c r="A31" s="95"/>
      <c r="B31" s="95"/>
      <c r="C31" s="95"/>
      <c r="D31" s="95"/>
      <c r="E31" s="95"/>
      <c r="F31" s="95"/>
      <c r="G31" s="95"/>
      <c r="H31" s="95"/>
    </row>
    <row r="32" spans="1:8" ht="18" customHeight="1" x14ac:dyDescent="0.25">
      <c r="A32" s="95" t="s">
        <v>93</v>
      </c>
      <c r="B32" s="95"/>
      <c r="C32" s="95"/>
      <c r="D32" s="95"/>
      <c r="E32" s="95"/>
      <c r="F32" s="95"/>
      <c r="G32" s="95"/>
      <c r="H32" s="95"/>
    </row>
    <row r="33" spans="1:8" ht="18" customHeight="1" x14ac:dyDescent="0.25">
      <c r="A33" s="95"/>
      <c r="B33" s="95"/>
      <c r="C33" s="95"/>
      <c r="D33" s="95"/>
      <c r="E33" s="95"/>
      <c r="F33" s="95"/>
      <c r="G33" s="95"/>
      <c r="H33" s="95"/>
    </row>
    <row r="34" spans="1:8" ht="18" customHeight="1" x14ac:dyDescent="0.25">
      <c r="A34" s="95"/>
      <c r="B34" s="95"/>
      <c r="C34" s="95"/>
      <c r="D34" s="95"/>
      <c r="E34" s="95"/>
      <c r="F34" s="95"/>
      <c r="G34" s="95"/>
      <c r="H34" s="95"/>
    </row>
    <row r="35" spans="1:8" ht="18" customHeight="1" x14ac:dyDescent="0.25">
      <c r="A35" s="95" t="s">
        <v>92</v>
      </c>
      <c r="B35" s="95"/>
      <c r="C35" s="95"/>
      <c r="D35" s="95"/>
      <c r="E35" s="95"/>
      <c r="F35" s="95"/>
      <c r="G35" s="95"/>
      <c r="H35" s="95"/>
    </row>
    <row r="36" spans="1:8" ht="18" customHeight="1" x14ac:dyDescent="0.25">
      <c r="A36" s="95"/>
      <c r="B36" s="95"/>
      <c r="C36" s="95"/>
      <c r="D36" s="95"/>
      <c r="E36" s="95"/>
      <c r="F36" s="95"/>
      <c r="G36" s="95"/>
      <c r="H36" s="95"/>
    </row>
    <row r="37" spans="1:8" ht="18" customHeight="1" x14ac:dyDescent="0.25">
      <c r="A37" s="95"/>
      <c r="B37" s="95"/>
      <c r="C37" s="95"/>
      <c r="D37" s="95"/>
      <c r="E37" s="95"/>
      <c r="F37" s="95"/>
      <c r="G37" s="95"/>
      <c r="H37" s="95"/>
    </row>
    <row r="38" spans="1:8" ht="18" customHeight="1" x14ac:dyDescent="0.25">
      <c r="A38" s="95" t="s">
        <v>90</v>
      </c>
      <c r="B38" s="95"/>
      <c r="C38" s="95"/>
      <c r="D38" s="95"/>
      <c r="E38" s="95"/>
      <c r="F38" s="95"/>
      <c r="G38" s="95"/>
      <c r="H38" s="95"/>
    </row>
    <row r="39" spans="1:8" ht="18" customHeight="1" x14ac:dyDescent="0.25">
      <c r="A39" s="95"/>
      <c r="B39" s="95"/>
      <c r="C39" s="95"/>
      <c r="D39" s="95"/>
      <c r="E39" s="95"/>
      <c r="F39" s="95"/>
      <c r="G39" s="95"/>
      <c r="H39" s="95"/>
    </row>
    <row r="40" spans="1:8" ht="18" customHeight="1" x14ac:dyDescent="0.25">
      <c r="A40" s="95" t="s">
        <v>113</v>
      </c>
      <c r="B40" s="95"/>
      <c r="C40" s="95"/>
      <c r="D40" s="95"/>
      <c r="E40" s="95"/>
      <c r="F40" s="95"/>
      <c r="G40" s="95"/>
      <c r="H40" s="95"/>
    </row>
    <row r="41" spans="1:8" ht="18" customHeight="1" x14ac:dyDescent="0.25">
      <c r="A41" s="95"/>
      <c r="B41" s="95"/>
      <c r="C41" s="95"/>
      <c r="D41" s="95"/>
      <c r="E41" s="95"/>
      <c r="F41" s="95"/>
      <c r="G41" s="95"/>
      <c r="H41" s="95"/>
    </row>
    <row r="42" spans="1:8" ht="18" customHeight="1" x14ac:dyDescent="0.25">
      <c r="A42" s="95" t="s">
        <v>115</v>
      </c>
      <c r="B42" s="95"/>
      <c r="C42" s="95"/>
      <c r="D42" s="95"/>
      <c r="E42" s="95"/>
      <c r="F42" s="95"/>
      <c r="G42" s="95"/>
      <c r="H42" s="95"/>
    </row>
    <row r="43" spans="1:8" ht="18" customHeight="1" x14ac:dyDescent="0.25">
      <c r="A43" s="95"/>
      <c r="B43" s="95"/>
      <c r="C43" s="95"/>
      <c r="D43" s="95"/>
      <c r="E43" s="95"/>
      <c r="F43" s="95"/>
      <c r="G43" s="95"/>
      <c r="H43" s="95"/>
    </row>
    <row r="44" spans="1:8" ht="18" customHeight="1" x14ac:dyDescent="0.25">
      <c r="A44" s="95"/>
      <c r="B44" s="95"/>
      <c r="C44" s="95"/>
      <c r="D44" s="95"/>
      <c r="E44" s="95"/>
      <c r="F44" s="95"/>
      <c r="G44" s="95"/>
      <c r="H44" s="95"/>
    </row>
    <row r="45" spans="1:8" ht="18" customHeight="1" x14ac:dyDescent="0.25">
      <c r="A45" s="95"/>
      <c r="B45" s="95"/>
      <c r="C45" s="95"/>
      <c r="D45" s="95"/>
      <c r="E45" s="95"/>
      <c r="F45" s="95"/>
      <c r="G45" s="95"/>
      <c r="H45" s="95"/>
    </row>
    <row r="46" spans="1:8" ht="18" customHeight="1" x14ac:dyDescent="0.25">
      <c r="A46" s="95" t="s">
        <v>183</v>
      </c>
      <c r="B46" s="95"/>
      <c r="C46" s="95"/>
      <c r="D46" s="95"/>
      <c r="E46" s="95"/>
      <c r="F46" s="95"/>
      <c r="G46" s="95"/>
      <c r="H46" s="95"/>
    </row>
    <row r="47" spans="1:8" ht="18" customHeight="1" x14ac:dyDescent="0.25">
      <c r="A47" s="95"/>
      <c r="B47" s="95"/>
      <c r="C47" s="95"/>
      <c r="D47" s="95"/>
      <c r="E47" s="95"/>
      <c r="F47" s="95"/>
      <c r="G47" s="95"/>
      <c r="H47" s="95"/>
    </row>
    <row r="48" spans="1:8" ht="18" customHeight="1" x14ac:dyDescent="0.25">
      <c r="A48" s="95"/>
      <c r="B48" s="95"/>
      <c r="C48" s="95"/>
      <c r="D48" s="95"/>
      <c r="E48" s="95"/>
      <c r="F48" s="95"/>
      <c r="G48" s="95"/>
      <c r="H48" s="95"/>
    </row>
    <row r="49" spans="1:8" ht="18" customHeight="1" x14ac:dyDescent="0.25">
      <c r="A49" s="95"/>
      <c r="B49" s="95"/>
      <c r="C49" s="95"/>
      <c r="D49" s="95"/>
      <c r="E49" s="95"/>
      <c r="F49" s="95"/>
      <c r="G49" s="95"/>
      <c r="H49" s="95"/>
    </row>
    <row r="50" spans="1:8" ht="18" customHeight="1" x14ac:dyDescent="0.25">
      <c r="A50" s="95"/>
      <c r="B50" s="95"/>
      <c r="C50" s="95"/>
      <c r="D50" s="95"/>
      <c r="E50" s="95"/>
      <c r="F50" s="95"/>
      <c r="G50" s="95"/>
      <c r="H50" s="95"/>
    </row>
    <row r="51" spans="1:8" ht="18" customHeight="1" x14ac:dyDescent="0.25">
      <c r="A51" s="96" t="s">
        <v>190</v>
      </c>
      <c r="B51" s="96"/>
      <c r="C51" s="96"/>
      <c r="D51" s="96"/>
      <c r="E51" s="96"/>
      <c r="F51" s="96"/>
      <c r="G51" s="96"/>
      <c r="H51" s="96"/>
    </row>
    <row r="52" spans="1:8" ht="18" customHeight="1" x14ac:dyDescent="0.25">
      <c r="A52" s="96"/>
      <c r="B52" s="96"/>
      <c r="C52" s="96"/>
      <c r="D52" s="96"/>
      <c r="E52" s="96"/>
      <c r="F52" s="96"/>
      <c r="G52" s="96"/>
      <c r="H52" s="96"/>
    </row>
    <row r="53" spans="1:8" ht="18" customHeight="1" x14ac:dyDescent="0.25">
      <c r="A53" s="96"/>
      <c r="B53" s="96"/>
      <c r="C53" s="96"/>
      <c r="D53" s="96"/>
      <c r="E53" s="96"/>
      <c r="F53" s="96"/>
      <c r="G53" s="96"/>
      <c r="H53" s="96"/>
    </row>
    <row r="54" spans="1:8" ht="18" customHeight="1" x14ac:dyDescent="0.25">
      <c r="A54" s="96"/>
      <c r="B54" s="96"/>
      <c r="C54" s="96"/>
      <c r="D54" s="96"/>
      <c r="E54" s="96"/>
      <c r="F54" s="96"/>
      <c r="G54" s="96"/>
      <c r="H54" s="96"/>
    </row>
    <row r="55" spans="1:8" ht="18" customHeight="1" x14ac:dyDescent="0.25">
      <c r="A55" s="96"/>
      <c r="B55" s="96"/>
      <c r="C55" s="96"/>
      <c r="D55" s="96"/>
      <c r="E55" s="96"/>
      <c r="F55" s="96"/>
      <c r="G55" s="96"/>
      <c r="H55" s="96"/>
    </row>
    <row r="56" spans="1:8" ht="18" customHeight="1" x14ac:dyDescent="0.25">
      <c r="A56" s="96"/>
      <c r="B56" s="96"/>
      <c r="C56" s="96"/>
      <c r="D56" s="96"/>
      <c r="E56" s="96"/>
      <c r="F56" s="96"/>
      <c r="G56" s="96"/>
      <c r="H56" s="96"/>
    </row>
    <row r="57" spans="1:8" ht="18" customHeight="1" x14ac:dyDescent="0.25">
      <c r="A57" s="96"/>
      <c r="B57" s="96"/>
      <c r="C57" s="96"/>
      <c r="D57" s="96"/>
      <c r="E57" s="96"/>
      <c r="F57" s="96"/>
      <c r="G57" s="96"/>
      <c r="H57" s="96"/>
    </row>
    <row r="58" spans="1:8" ht="18" customHeight="1" x14ac:dyDescent="0.25">
      <c r="A58" s="96"/>
      <c r="B58" s="96"/>
      <c r="C58" s="96"/>
      <c r="D58" s="96"/>
      <c r="E58" s="96"/>
      <c r="F58" s="96"/>
      <c r="G58" s="96"/>
      <c r="H58" s="96"/>
    </row>
    <row r="59" spans="1:8" ht="18" customHeight="1" x14ac:dyDescent="0.25">
      <c r="A59" s="95" t="s">
        <v>116</v>
      </c>
      <c r="B59" s="95"/>
      <c r="C59" s="95"/>
      <c r="D59" s="95"/>
      <c r="E59" s="95"/>
      <c r="F59" s="95"/>
      <c r="G59" s="95"/>
      <c r="H59" s="95"/>
    </row>
    <row r="60" spans="1:8" ht="18" customHeight="1" x14ac:dyDescent="0.25">
      <c r="A60" s="95"/>
      <c r="B60" s="95"/>
      <c r="C60" s="95"/>
      <c r="D60" s="95"/>
      <c r="E60" s="95"/>
      <c r="F60" s="95"/>
      <c r="G60" s="95"/>
      <c r="H60" s="95"/>
    </row>
    <row r="61" spans="1:8" ht="18" customHeight="1" x14ac:dyDescent="0.25">
      <c r="A61" s="95"/>
      <c r="B61" s="95"/>
      <c r="C61" s="95"/>
      <c r="D61" s="95"/>
      <c r="E61" s="95"/>
      <c r="F61" s="95"/>
      <c r="G61" s="95"/>
      <c r="H61" s="95"/>
    </row>
    <row r="62" spans="1:8" ht="18" customHeight="1" x14ac:dyDescent="0.25">
      <c r="A62" s="95"/>
      <c r="B62" s="95"/>
      <c r="C62" s="95"/>
      <c r="D62" s="95"/>
      <c r="E62" s="95"/>
      <c r="F62" s="95"/>
      <c r="G62" s="95"/>
      <c r="H62" s="95"/>
    </row>
    <row r="63" spans="1:8" ht="18" customHeight="1" x14ac:dyDescent="0.25">
      <c r="A63" s="95"/>
      <c r="B63" s="95"/>
      <c r="C63" s="95"/>
      <c r="D63" s="95"/>
      <c r="E63" s="95"/>
      <c r="F63" s="95"/>
      <c r="G63" s="95"/>
      <c r="H63" s="95"/>
    </row>
    <row r="64" spans="1:8" ht="18" customHeight="1" x14ac:dyDescent="0.25">
      <c r="A64" s="95" t="s">
        <v>114</v>
      </c>
      <c r="B64" s="95"/>
      <c r="C64" s="95"/>
      <c r="D64" s="95"/>
      <c r="E64" s="95"/>
      <c r="F64" s="95"/>
      <c r="G64" s="95"/>
      <c r="H64" s="95"/>
    </row>
    <row r="65" spans="1:8" ht="18" customHeight="1" x14ac:dyDescent="0.25">
      <c r="A65" s="95"/>
      <c r="B65" s="95"/>
      <c r="C65" s="95"/>
      <c r="D65" s="95"/>
      <c r="E65" s="95"/>
      <c r="F65" s="95"/>
      <c r="G65" s="95"/>
      <c r="H65" s="95"/>
    </row>
    <row r="66" spans="1:8" ht="18" customHeight="1" x14ac:dyDescent="0.25">
      <c r="A66" s="95"/>
      <c r="B66" s="95"/>
      <c r="C66" s="95"/>
      <c r="D66" s="95"/>
      <c r="E66" s="95"/>
      <c r="F66" s="95"/>
      <c r="G66" s="95"/>
      <c r="H66" s="95"/>
    </row>
    <row r="67" spans="1:8" ht="18" customHeight="1" x14ac:dyDescent="0.25">
      <c r="A67" s="95" t="s">
        <v>184</v>
      </c>
      <c r="B67" s="95"/>
      <c r="C67" s="95"/>
      <c r="D67" s="95"/>
      <c r="E67" s="95"/>
      <c r="F67" s="95"/>
      <c r="G67" s="95"/>
      <c r="H67" s="95"/>
    </row>
    <row r="68" spans="1:8" ht="18" customHeight="1" x14ac:dyDescent="0.25">
      <c r="A68" s="95"/>
      <c r="B68" s="95"/>
      <c r="C68" s="95"/>
      <c r="D68" s="95"/>
      <c r="E68" s="95"/>
      <c r="F68" s="95"/>
      <c r="G68" s="95"/>
      <c r="H68" s="95"/>
    </row>
    <row r="69" spans="1:8" ht="18" customHeight="1" x14ac:dyDescent="0.25">
      <c r="A69" s="95"/>
      <c r="B69" s="95"/>
      <c r="C69" s="95"/>
      <c r="D69" s="95"/>
      <c r="E69" s="95"/>
      <c r="F69" s="95"/>
      <c r="G69" s="95"/>
      <c r="H69" s="95"/>
    </row>
    <row r="70" spans="1:8" ht="18" customHeight="1" x14ac:dyDescent="0.25">
      <c r="A70" s="95"/>
      <c r="B70" s="95"/>
      <c r="C70" s="95"/>
      <c r="D70" s="95"/>
      <c r="E70" s="95"/>
      <c r="F70" s="95"/>
      <c r="G70" s="95"/>
      <c r="H70" s="95"/>
    </row>
    <row r="71" spans="1:8" ht="18" customHeight="1" x14ac:dyDescent="0.25">
      <c r="A71" s="95"/>
      <c r="B71" s="95"/>
      <c r="C71" s="95"/>
      <c r="D71" s="95"/>
      <c r="E71" s="95"/>
      <c r="F71" s="95"/>
      <c r="G71" s="95"/>
      <c r="H71" s="95"/>
    </row>
    <row r="72" spans="1:8" ht="18" customHeight="1" x14ac:dyDescent="0.25">
      <c r="A72" s="95"/>
      <c r="B72" s="95"/>
      <c r="C72" s="95"/>
      <c r="D72" s="95"/>
      <c r="E72" s="95"/>
      <c r="F72" s="95"/>
      <c r="G72" s="95"/>
      <c r="H72" s="95"/>
    </row>
    <row r="73" spans="1:8" ht="18" customHeight="1" x14ac:dyDescent="0.25">
      <c r="A73" s="95"/>
      <c r="B73" s="95"/>
      <c r="C73" s="95"/>
      <c r="D73" s="95"/>
      <c r="E73" s="95"/>
      <c r="F73" s="95"/>
      <c r="G73" s="95"/>
      <c r="H73" s="95"/>
    </row>
    <row r="74" spans="1:8" ht="18" customHeight="1" x14ac:dyDescent="0.25">
      <c r="A74" s="95" t="s">
        <v>185</v>
      </c>
      <c r="B74" s="95"/>
      <c r="C74" s="95"/>
      <c r="D74" s="95"/>
      <c r="E74" s="95"/>
      <c r="F74" s="95"/>
      <c r="G74" s="95"/>
      <c r="H74" s="95"/>
    </row>
    <row r="75" spans="1:8" ht="18" customHeight="1" x14ac:dyDescent="0.25">
      <c r="A75" s="95"/>
      <c r="B75" s="95"/>
      <c r="C75" s="95"/>
      <c r="D75" s="95"/>
      <c r="E75" s="95"/>
      <c r="F75" s="95"/>
      <c r="G75" s="95"/>
      <c r="H75" s="95"/>
    </row>
    <row r="76" spans="1:8" ht="18" customHeight="1" x14ac:dyDescent="0.25">
      <c r="A76" s="95"/>
      <c r="B76" s="95"/>
      <c r="C76" s="95"/>
      <c r="D76" s="95"/>
      <c r="E76" s="95"/>
      <c r="F76" s="95"/>
      <c r="G76" s="95"/>
      <c r="H76" s="95"/>
    </row>
    <row r="77" spans="1:8" ht="18" customHeight="1" x14ac:dyDescent="0.25">
      <c r="A77" s="95"/>
      <c r="B77" s="95"/>
      <c r="C77" s="95"/>
      <c r="D77" s="95"/>
      <c r="E77" s="95"/>
      <c r="F77" s="95"/>
      <c r="G77" s="95"/>
      <c r="H77" s="95"/>
    </row>
    <row r="78" spans="1:8" ht="18" customHeight="1" x14ac:dyDescent="0.25">
      <c r="A78" s="95"/>
      <c r="B78" s="95"/>
      <c r="C78" s="95"/>
      <c r="D78" s="95"/>
      <c r="E78" s="95"/>
      <c r="F78" s="95"/>
      <c r="G78" s="95"/>
      <c r="H78" s="95"/>
    </row>
    <row r="79" spans="1:8" ht="18" customHeight="1" x14ac:dyDescent="0.25">
      <c r="A79" s="95" t="s">
        <v>117</v>
      </c>
      <c r="B79" s="95"/>
      <c r="C79" s="95"/>
      <c r="D79" s="95"/>
      <c r="E79" s="95"/>
      <c r="F79" s="95"/>
      <c r="G79" s="95"/>
      <c r="H79" s="95"/>
    </row>
    <row r="80" spans="1:8" ht="18" customHeight="1" x14ac:dyDescent="0.25">
      <c r="A80" s="95" t="s">
        <v>168</v>
      </c>
      <c r="B80" s="95"/>
      <c r="C80" s="95"/>
      <c r="D80" s="95"/>
      <c r="E80" s="95"/>
      <c r="F80" s="95"/>
      <c r="G80" s="95"/>
      <c r="H80" s="95"/>
    </row>
    <row r="81" spans="1:8" ht="18" customHeight="1" x14ac:dyDescent="0.25">
      <c r="A81" s="95"/>
      <c r="B81" s="95"/>
      <c r="C81" s="95"/>
      <c r="D81" s="95"/>
      <c r="E81" s="95"/>
      <c r="F81" s="95"/>
      <c r="G81" s="95"/>
      <c r="H81" s="95"/>
    </row>
    <row r="82" spans="1:8" ht="18" customHeight="1" x14ac:dyDescent="0.25">
      <c r="A82" s="95"/>
      <c r="B82" s="95"/>
      <c r="C82" s="95"/>
      <c r="D82" s="95"/>
      <c r="E82" s="95"/>
      <c r="F82" s="95"/>
      <c r="G82" s="95"/>
      <c r="H82" s="95"/>
    </row>
    <row r="83" spans="1:8" ht="18" customHeight="1" x14ac:dyDescent="0.25">
      <c r="A83" s="95" t="s">
        <v>167</v>
      </c>
      <c r="B83" s="95"/>
      <c r="C83" s="95"/>
      <c r="D83" s="95"/>
      <c r="E83" s="95"/>
      <c r="F83" s="95"/>
      <c r="G83" s="95"/>
      <c r="H83" s="95"/>
    </row>
    <row r="84" spans="1:8" ht="18" customHeight="1" x14ac:dyDescent="0.25">
      <c r="A84" s="95"/>
      <c r="B84" s="95"/>
      <c r="C84" s="95"/>
      <c r="D84" s="95"/>
      <c r="E84" s="95"/>
      <c r="F84" s="95"/>
      <c r="G84" s="95"/>
      <c r="H84" s="95"/>
    </row>
    <row r="85" spans="1:8" ht="18" customHeight="1" x14ac:dyDescent="0.25">
      <c r="A85" s="95"/>
      <c r="B85" s="95"/>
      <c r="C85" s="95"/>
      <c r="D85" s="95"/>
      <c r="E85" s="95"/>
      <c r="F85" s="95"/>
      <c r="G85" s="95"/>
      <c r="H85" s="95"/>
    </row>
    <row r="86" spans="1:8" ht="18" customHeight="1" x14ac:dyDescent="0.25">
      <c r="A86" s="95"/>
      <c r="B86" s="95"/>
      <c r="C86" s="95"/>
      <c r="D86" s="95"/>
      <c r="E86" s="95"/>
      <c r="F86" s="95"/>
      <c r="G86" s="95"/>
      <c r="H86" s="95"/>
    </row>
    <row r="87" spans="1:8" ht="18" customHeight="1" x14ac:dyDescent="0.25">
      <c r="A87" s="95"/>
      <c r="B87" s="95"/>
      <c r="C87" s="95"/>
      <c r="D87" s="95"/>
      <c r="E87" s="95"/>
      <c r="F87" s="95"/>
      <c r="G87" s="95"/>
      <c r="H87" s="95"/>
    </row>
    <row r="88" spans="1:8" ht="18" customHeight="1" x14ac:dyDescent="0.25">
      <c r="A88" s="95" t="s">
        <v>169</v>
      </c>
      <c r="B88" s="95"/>
      <c r="C88" s="95"/>
      <c r="D88" s="95"/>
      <c r="E88" s="95"/>
      <c r="F88" s="95"/>
      <c r="G88" s="95"/>
      <c r="H88" s="95"/>
    </row>
    <row r="89" spans="1:8" ht="18" customHeight="1" x14ac:dyDescent="0.25">
      <c r="A89" s="95"/>
      <c r="B89" s="95"/>
      <c r="C89" s="95"/>
      <c r="D89" s="95"/>
      <c r="E89" s="95"/>
      <c r="F89" s="95"/>
      <c r="G89" s="95"/>
      <c r="H89" s="95"/>
    </row>
    <row r="90" spans="1:8" ht="18" customHeight="1" x14ac:dyDescent="0.25">
      <c r="A90" s="95"/>
      <c r="B90" s="95"/>
      <c r="C90" s="95"/>
      <c r="D90" s="95"/>
      <c r="E90" s="95"/>
      <c r="F90" s="95"/>
      <c r="G90" s="95"/>
      <c r="H90" s="95"/>
    </row>
    <row r="91" spans="1:8" ht="18" customHeight="1" x14ac:dyDescent="0.25">
      <c r="A91" s="95" t="s">
        <v>187</v>
      </c>
      <c r="B91" s="95"/>
      <c r="C91" s="95"/>
      <c r="D91" s="95"/>
      <c r="E91" s="95"/>
      <c r="F91" s="95"/>
      <c r="G91" s="95"/>
      <c r="H91" s="95"/>
    </row>
    <row r="92" spans="1:8" ht="18" customHeight="1" x14ac:dyDescent="0.25">
      <c r="A92" s="95"/>
      <c r="B92" s="95"/>
      <c r="C92" s="95"/>
      <c r="D92" s="95"/>
      <c r="E92" s="95"/>
      <c r="F92" s="95"/>
      <c r="G92" s="95"/>
      <c r="H92" s="95"/>
    </row>
    <row r="93" spans="1:8" ht="18" customHeight="1" x14ac:dyDescent="0.25">
      <c r="A93" s="95"/>
      <c r="B93" s="95"/>
      <c r="C93" s="95"/>
      <c r="D93" s="95"/>
      <c r="E93" s="95"/>
      <c r="F93" s="95"/>
      <c r="G93" s="95"/>
      <c r="H93" s="95"/>
    </row>
    <row r="94" spans="1:8" ht="18" customHeight="1" x14ac:dyDescent="0.25">
      <c r="A94" s="95" t="s">
        <v>170</v>
      </c>
      <c r="B94" s="95"/>
      <c r="C94" s="95"/>
      <c r="D94" s="95"/>
      <c r="E94" s="95"/>
      <c r="F94" s="95"/>
      <c r="G94" s="95"/>
      <c r="H94" s="95"/>
    </row>
    <row r="95" spans="1:8" ht="18" customHeight="1" x14ac:dyDescent="0.25">
      <c r="A95" s="95"/>
      <c r="B95" s="95"/>
      <c r="C95" s="95"/>
      <c r="D95" s="95"/>
      <c r="E95" s="95"/>
      <c r="F95" s="95"/>
      <c r="G95" s="95"/>
      <c r="H95" s="95"/>
    </row>
    <row r="96" spans="1:8" ht="18" customHeight="1" x14ac:dyDescent="0.25">
      <c r="A96" s="95"/>
      <c r="B96" s="95"/>
      <c r="C96" s="95"/>
      <c r="D96" s="95"/>
      <c r="E96" s="95"/>
      <c r="F96" s="95"/>
      <c r="G96" s="95"/>
      <c r="H96" s="95"/>
    </row>
    <row r="97" spans="1:8" ht="18" customHeight="1" x14ac:dyDescent="0.25">
      <c r="A97" s="95" t="s">
        <v>186</v>
      </c>
      <c r="B97" s="95"/>
      <c r="C97" s="95"/>
      <c r="D97" s="95"/>
      <c r="E97" s="95"/>
      <c r="F97" s="95"/>
      <c r="G97" s="95"/>
      <c r="H97" s="95"/>
    </row>
    <row r="98" spans="1:8" ht="18" customHeight="1" x14ac:dyDescent="0.25">
      <c r="A98" s="95"/>
      <c r="B98" s="95"/>
      <c r="C98" s="95"/>
      <c r="D98" s="95"/>
      <c r="E98" s="95"/>
      <c r="F98" s="95"/>
      <c r="G98" s="95"/>
      <c r="H98" s="95"/>
    </row>
    <row r="99" spans="1:8" ht="18" customHeight="1" x14ac:dyDescent="0.25">
      <c r="A99" s="95"/>
      <c r="B99" s="95"/>
      <c r="C99" s="95"/>
      <c r="D99" s="95"/>
      <c r="E99" s="95"/>
      <c r="F99" s="95"/>
      <c r="G99" s="95"/>
      <c r="H99" s="95"/>
    </row>
    <row r="100" spans="1:8" ht="18" customHeight="1" x14ac:dyDescent="0.25">
      <c r="A100" s="95" t="s">
        <v>171</v>
      </c>
      <c r="B100" s="95"/>
      <c r="C100" s="95"/>
      <c r="D100" s="95"/>
      <c r="E100" s="95"/>
      <c r="F100" s="95"/>
      <c r="G100" s="95"/>
      <c r="H100" s="95"/>
    </row>
    <row r="101" spans="1:8" ht="18" customHeight="1" x14ac:dyDescent="0.25">
      <c r="A101" s="95"/>
      <c r="B101" s="95"/>
      <c r="C101" s="95"/>
      <c r="D101" s="95"/>
      <c r="E101" s="95"/>
      <c r="F101" s="95"/>
      <c r="G101" s="95"/>
      <c r="H101" s="95"/>
    </row>
    <row r="102" spans="1:8" ht="18" customHeight="1" x14ac:dyDescent="0.25">
      <c r="A102" s="95"/>
      <c r="B102" s="95"/>
      <c r="C102" s="95"/>
      <c r="D102" s="95"/>
      <c r="E102" s="95"/>
      <c r="F102" s="95"/>
      <c r="G102" s="95"/>
      <c r="H102" s="95"/>
    </row>
    <row r="103" spans="1:8" ht="18" customHeight="1" x14ac:dyDescent="0.25">
      <c r="A103" s="95" t="s">
        <v>191</v>
      </c>
      <c r="B103" s="95"/>
      <c r="C103" s="95"/>
      <c r="D103" s="95"/>
      <c r="E103" s="95"/>
      <c r="F103" s="95"/>
      <c r="G103" s="95"/>
      <c r="H103" s="95"/>
    </row>
    <row r="104" spans="1:8" ht="18" customHeight="1" x14ac:dyDescent="0.25">
      <c r="A104" s="95"/>
      <c r="B104" s="95"/>
      <c r="C104" s="95"/>
      <c r="D104" s="95"/>
      <c r="E104" s="95"/>
      <c r="F104" s="95"/>
      <c r="G104" s="95"/>
      <c r="H104" s="95"/>
    </row>
    <row r="105" spans="1:8" ht="18" customHeight="1" x14ac:dyDescent="0.25">
      <c r="A105" s="95"/>
      <c r="B105" s="95"/>
      <c r="C105" s="95"/>
      <c r="D105" s="95"/>
      <c r="E105" s="95"/>
      <c r="F105" s="95"/>
      <c r="G105" s="95"/>
      <c r="H105" s="95"/>
    </row>
    <row r="106" spans="1:8" ht="18" customHeight="1" x14ac:dyDescent="0.25">
      <c r="A106" s="95"/>
      <c r="B106" s="95"/>
      <c r="C106" s="95"/>
      <c r="D106" s="95"/>
      <c r="E106" s="95"/>
      <c r="F106" s="95"/>
      <c r="G106" s="95"/>
      <c r="H106" s="95"/>
    </row>
    <row r="107" spans="1:8" ht="18" customHeight="1" x14ac:dyDescent="0.25">
      <c r="A107" s="95"/>
      <c r="B107" s="95"/>
      <c r="C107" s="95"/>
      <c r="D107" s="95"/>
      <c r="E107" s="95"/>
      <c r="F107" s="95"/>
      <c r="G107" s="95"/>
      <c r="H107" s="95"/>
    </row>
    <row r="108" spans="1:8" ht="18" customHeight="1" x14ac:dyDescent="0.25">
      <c r="A108" s="95" t="s">
        <v>188</v>
      </c>
      <c r="B108" s="95"/>
      <c r="C108" s="95"/>
      <c r="D108" s="95"/>
      <c r="E108" s="95"/>
      <c r="F108" s="95"/>
      <c r="G108" s="95"/>
      <c r="H108" s="95"/>
    </row>
    <row r="109" spans="1:8" ht="18" customHeight="1" x14ac:dyDescent="0.25">
      <c r="A109" s="95"/>
      <c r="B109" s="95"/>
      <c r="C109" s="95"/>
      <c r="D109" s="95"/>
      <c r="E109" s="95"/>
      <c r="F109" s="95"/>
      <c r="G109" s="95"/>
      <c r="H109" s="95"/>
    </row>
    <row r="110" spans="1:8" ht="18" customHeight="1" x14ac:dyDescent="0.25">
      <c r="A110" s="95"/>
      <c r="B110" s="95"/>
      <c r="C110" s="95"/>
      <c r="D110" s="95"/>
      <c r="E110" s="95"/>
      <c r="F110" s="95"/>
      <c r="G110" s="95"/>
      <c r="H110" s="95"/>
    </row>
    <row r="111" spans="1:8" ht="18" customHeight="1" x14ac:dyDescent="0.25">
      <c r="A111" s="95"/>
      <c r="B111" s="95"/>
      <c r="C111" s="95"/>
      <c r="D111" s="95"/>
      <c r="E111" s="95"/>
      <c r="F111" s="95"/>
      <c r="G111" s="95"/>
      <c r="H111" s="95"/>
    </row>
    <row r="112" spans="1:8" ht="18" customHeight="1" x14ac:dyDescent="0.25">
      <c r="A112" s="95"/>
      <c r="B112" s="95"/>
      <c r="C112" s="95"/>
      <c r="D112" s="95"/>
      <c r="E112" s="95"/>
      <c r="F112" s="95"/>
      <c r="G112" s="95"/>
      <c r="H112" s="95"/>
    </row>
    <row r="113" spans="1:8" ht="18" customHeight="1" x14ac:dyDescent="0.25">
      <c r="A113" s="95" t="s">
        <v>179</v>
      </c>
      <c r="B113" s="95"/>
      <c r="C113" s="95"/>
      <c r="D113" s="95"/>
      <c r="E113" s="95"/>
      <c r="F113" s="95"/>
      <c r="G113" s="95"/>
      <c r="H113" s="95"/>
    </row>
    <row r="114" spans="1:8" ht="18" customHeight="1" x14ac:dyDescent="0.25">
      <c r="A114" s="95"/>
      <c r="B114" s="95"/>
      <c r="C114" s="95"/>
      <c r="D114" s="95"/>
      <c r="E114" s="95"/>
      <c r="F114" s="95"/>
      <c r="G114" s="95"/>
      <c r="H114" s="95"/>
    </row>
    <row r="115" spans="1:8" ht="18" customHeight="1" x14ac:dyDescent="0.25">
      <c r="A115" s="95"/>
      <c r="B115" s="95"/>
      <c r="C115" s="95"/>
      <c r="D115" s="95"/>
      <c r="E115" s="95"/>
      <c r="F115" s="95"/>
      <c r="G115" s="95"/>
      <c r="H115" s="95"/>
    </row>
    <row r="116" spans="1:8" ht="18" customHeight="1" x14ac:dyDescent="0.25">
      <c r="A116" s="95"/>
      <c r="B116" s="95"/>
      <c r="C116" s="95"/>
      <c r="D116" s="95"/>
      <c r="E116" s="95"/>
      <c r="F116" s="95"/>
      <c r="G116" s="95"/>
      <c r="H116" s="95"/>
    </row>
    <row r="117" spans="1:8" ht="18" customHeight="1" x14ac:dyDescent="0.25">
      <c r="A117" s="95" t="s">
        <v>189</v>
      </c>
      <c r="B117" s="95"/>
      <c r="C117" s="95"/>
      <c r="D117" s="95"/>
      <c r="E117" s="95"/>
      <c r="F117" s="95"/>
      <c r="G117" s="95"/>
      <c r="H117" s="95"/>
    </row>
    <row r="118" spans="1:8" ht="18" customHeight="1" x14ac:dyDescent="0.25">
      <c r="A118" s="95"/>
      <c r="B118" s="95"/>
      <c r="C118" s="95"/>
      <c r="D118" s="95"/>
      <c r="E118" s="95"/>
      <c r="F118" s="95"/>
      <c r="G118" s="95"/>
      <c r="H118" s="95"/>
    </row>
    <row r="119" spans="1:8" ht="18" customHeight="1" x14ac:dyDescent="0.25">
      <c r="A119" s="95"/>
      <c r="B119" s="95"/>
      <c r="C119" s="95"/>
      <c r="D119" s="95"/>
      <c r="E119" s="95"/>
      <c r="F119" s="95"/>
      <c r="G119" s="95"/>
      <c r="H119" s="95"/>
    </row>
    <row r="120" spans="1:8" ht="18" customHeight="1" x14ac:dyDescent="0.25">
      <c r="A120" s="95"/>
      <c r="B120" s="95"/>
      <c r="C120" s="95"/>
      <c r="D120" s="95"/>
      <c r="E120" s="95"/>
      <c r="F120" s="95"/>
      <c r="G120" s="95"/>
      <c r="H120" s="95"/>
    </row>
    <row r="121" spans="1:8" ht="18" customHeight="1" x14ac:dyDescent="0.25">
      <c r="A121" s="95" t="s">
        <v>180</v>
      </c>
      <c r="B121" s="95"/>
      <c r="C121" s="95"/>
      <c r="D121" s="95"/>
      <c r="E121" s="95"/>
      <c r="F121" s="95"/>
      <c r="G121" s="95"/>
      <c r="H121" s="95"/>
    </row>
    <row r="122" spans="1:8" ht="18" customHeight="1" x14ac:dyDescent="0.25">
      <c r="A122" s="95"/>
      <c r="B122" s="95"/>
      <c r="C122" s="95"/>
      <c r="D122" s="95"/>
      <c r="E122" s="95"/>
      <c r="F122" s="95"/>
      <c r="G122" s="95"/>
      <c r="H122" s="95"/>
    </row>
    <row r="123" spans="1:8" ht="18" customHeight="1" x14ac:dyDescent="0.25">
      <c r="A123" s="95"/>
      <c r="B123" s="95"/>
      <c r="C123" s="95"/>
      <c r="D123" s="95"/>
      <c r="E123" s="95"/>
      <c r="F123" s="95"/>
      <c r="G123" s="95"/>
      <c r="H123" s="95"/>
    </row>
    <row r="124" spans="1:8" ht="18" customHeight="1" x14ac:dyDescent="0.25">
      <c r="A124" s="95"/>
      <c r="B124" s="95"/>
      <c r="C124" s="95"/>
      <c r="D124" s="95"/>
      <c r="E124" s="95"/>
      <c r="F124" s="95"/>
      <c r="G124" s="95"/>
      <c r="H124" s="95"/>
    </row>
    <row r="125" spans="1:8" ht="18" customHeight="1" x14ac:dyDescent="0.25">
      <c r="A125" s="95"/>
      <c r="B125" s="95"/>
      <c r="C125" s="95"/>
      <c r="D125" s="95"/>
      <c r="E125" s="95"/>
      <c r="F125" s="95"/>
      <c r="G125" s="95"/>
      <c r="H125" s="95"/>
    </row>
    <row r="126" spans="1:8" ht="18" customHeight="1" x14ac:dyDescent="0.25">
      <c r="A126" s="95" t="s">
        <v>178</v>
      </c>
      <c r="B126" s="95"/>
      <c r="C126" s="95"/>
      <c r="D126" s="95"/>
      <c r="E126" s="95"/>
      <c r="F126" s="95"/>
      <c r="G126" s="95"/>
      <c r="H126" s="95"/>
    </row>
    <row r="127" spans="1:8" ht="18" customHeight="1" x14ac:dyDescent="0.25">
      <c r="A127" s="95"/>
      <c r="B127" s="95"/>
      <c r="C127" s="95"/>
      <c r="D127" s="95"/>
      <c r="E127" s="95"/>
      <c r="F127" s="95"/>
      <c r="G127" s="95"/>
      <c r="H127" s="95"/>
    </row>
    <row r="128" spans="1:8" ht="18" customHeight="1" x14ac:dyDescent="0.25">
      <c r="A128" s="95"/>
      <c r="B128" s="95"/>
      <c r="C128" s="95"/>
      <c r="D128" s="95"/>
      <c r="E128" s="95"/>
      <c r="F128" s="95"/>
      <c r="G128" s="95"/>
      <c r="H128" s="95"/>
    </row>
    <row r="129" spans="1:8" ht="18" customHeight="1" x14ac:dyDescent="0.25">
      <c r="A129" s="95"/>
      <c r="B129" s="95"/>
      <c r="C129" s="95"/>
      <c r="D129" s="95"/>
      <c r="E129" s="95"/>
      <c r="F129" s="95"/>
      <c r="G129" s="95"/>
      <c r="H129" s="95"/>
    </row>
    <row r="130" spans="1:8" ht="18" customHeight="1" x14ac:dyDescent="0.25">
      <c r="A130" s="95"/>
      <c r="B130" s="95"/>
      <c r="C130" s="95"/>
      <c r="D130" s="95"/>
      <c r="E130" s="95"/>
      <c r="F130" s="95"/>
      <c r="G130" s="95"/>
      <c r="H130" s="95"/>
    </row>
    <row r="131" spans="1:8" ht="18" customHeight="1" x14ac:dyDescent="0.25">
      <c r="A131" s="95"/>
      <c r="B131" s="95"/>
      <c r="C131" s="95"/>
      <c r="D131" s="95"/>
      <c r="E131" s="95"/>
      <c r="F131" s="95"/>
      <c r="G131" s="95"/>
      <c r="H131" s="95"/>
    </row>
    <row r="132" spans="1:8" ht="18" customHeight="1" x14ac:dyDescent="0.25">
      <c r="A132" s="95"/>
      <c r="B132" s="95"/>
      <c r="C132" s="95"/>
      <c r="D132" s="95"/>
      <c r="E132" s="95"/>
      <c r="F132" s="95"/>
      <c r="G132" s="95"/>
      <c r="H132" s="95"/>
    </row>
    <row r="133" spans="1:8" ht="18" customHeight="1" x14ac:dyDescent="0.25">
      <c r="A133" s="95"/>
      <c r="B133" s="95"/>
      <c r="C133" s="95"/>
      <c r="D133" s="95"/>
      <c r="E133" s="95"/>
      <c r="F133" s="95"/>
      <c r="G133" s="95"/>
      <c r="H133" s="95"/>
    </row>
    <row r="134" spans="1:8" ht="18" customHeight="1" x14ac:dyDescent="0.25">
      <c r="A134" s="95"/>
      <c r="B134" s="95"/>
      <c r="C134" s="95"/>
      <c r="D134" s="95"/>
      <c r="E134" s="95"/>
      <c r="F134" s="95"/>
      <c r="G134" s="95"/>
      <c r="H134" s="95"/>
    </row>
    <row r="135" spans="1:8" ht="18" customHeight="1" x14ac:dyDescent="0.25">
      <c r="A135" s="95"/>
      <c r="B135" s="95"/>
      <c r="C135" s="95"/>
      <c r="D135" s="95"/>
      <c r="E135" s="95"/>
      <c r="F135" s="95"/>
      <c r="G135" s="95"/>
      <c r="H135" s="95"/>
    </row>
    <row r="136" spans="1:8" ht="18" customHeight="1" x14ac:dyDescent="0.25">
      <c r="A136" s="95"/>
      <c r="B136" s="95"/>
      <c r="C136" s="95"/>
      <c r="D136" s="95"/>
      <c r="E136" s="95"/>
      <c r="F136" s="95"/>
      <c r="G136" s="95"/>
      <c r="H136" s="95"/>
    </row>
    <row r="137" spans="1:8" ht="18" customHeight="1" x14ac:dyDescent="0.25">
      <c r="A137" s="95"/>
      <c r="B137" s="95"/>
      <c r="C137" s="95"/>
      <c r="D137" s="95"/>
      <c r="E137" s="95"/>
      <c r="F137" s="95"/>
      <c r="G137" s="95"/>
      <c r="H137" s="95"/>
    </row>
    <row r="138" spans="1:8" ht="18" customHeight="1" x14ac:dyDescent="0.25">
      <c r="A138" s="95"/>
      <c r="B138" s="95"/>
      <c r="C138" s="95"/>
      <c r="D138" s="95"/>
      <c r="E138" s="95"/>
      <c r="F138" s="95"/>
      <c r="G138" s="95"/>
      <c r="H138" s="95"/>
    </row>
    <row r="139" spans="1:8" ht="18" customHeight="1" x14ac:dyDescent="0.25">
      <c r="A139" s="95"/>
      <c r="B139" s="95"/>
      <c r="C139" s="95"/>
      <c r="D139" s="95"/>
      <c r="E139" s="95"/>
      <c r="F139" s="95"/>
      <c r="G139" s="95"/>
      <c r="H139" s="95"/>
    </row>
    <row r="140" spans="1:8" ht="18" customHeight="1" x14ac:dyDescent="0.25">
      <c r="A140" s="95"/>
      <c r="B140" s="95"/>
      <c r="C140" s="95"/>
      <c r="D140" s="95"/>
      <c r="E140" s="95"/>
      <c r="F140" s="95"/>
      <c r="G140" s="95"/>
      <c r="H140" s="95"/>
    </row>
    <row r="141" spans="1:8" ht="18" customHeight="1" x14ac:dyDescent="0.25">
      <c r="A141" s="95"/>
      <c r="B141" s="95"/>
      <c r="C141" s="95"/>
      <c r="D141" s="95"/>
      <c r="E141" s="95"/>
      <c r="F141" s="95"/>
      <c r="G141" s="95"/>
      <c r="H141" s="95"/>
    </row>
    <row r="142" spans="1:8" ht="18" customHeight="1" x14ac:dyDescent="0.25">
      <c r="A142" s="95"/>
      <c r="B142" s="95"/>
      <c r="C142" s="95"/>
      <c r="D142" s="95"/>
      <c r="E142" s="95"/>
      <c r="F142" s="95"/>
      <c r="G142" s="95"/>
      <c r="H142" s="95"/>
    </row>
    <row r="143" spans="1:8" ht="18" customHeight="1" x14ac:dyDescent="0.25">
      <c r="A143" s="95"/>
      <c r="B143" s="95"/>
      <c r="C143" s="95"/>
      <c r="D143" s="95"/>
      <c r="E143" s="95"/>
      <c r="F143" s="95"/>
      <c r="G143" s="95"/>
      <c r="H143" s="95"/>
    </row>
    <row r="144" spans="1:8" ht="18" customHeight="1" x14ac:dyDescent="0.25">
      <c r="A144" s="95"/>
      <c r="B144" s="95"/>
      <c r="C144" s="95"/>
      <c r="D144" s="95"/>
      <c r="E144" s="95"/>
      <c r="F144" s="95"/>
      <c r="G144" s="95"/>
      <c r="H144" s="95"/>
    </row>
    <row r="145" spans="1:8" ht="18" customHeight="1" x14ac:dyDescent="0.25">
      <c r="A145" s="95"/>
      <c r="B145" s="95"/>
      <c r="C145" s="95"/>
      <c r="D145" s="95"/>
      <c r="E145" s="95"/>
      <c r="F145" s="95"/>
      <c r="G145" s="95"/>
      <c r="H145" s="95"/>
    </row>
    <row r="146" spans="1:8" ht="18" customHeight="1" x14ac:dyDescent="0.25">
      <c r="A146" s="95"/>
      <c r="B146" s="95"/>
      <c r="C146" s="95"/>
      <c r="D146" s="95"/>
      <c r="E146" s="95"/>
      <c r="F146" s="95"/>
      <c r="G146" s="95"/>
      <c r="H146" s="95"/>
    </row>
    <row r="147" spans="1:8" ht="18" customHeight="1" x14ac:dyDescent="0.25">
      <c r="A147" s="95"/>
      <c r="B147" s="95"/>
      <c r="C147" s="95"/>
      <c r="D147" s="95"/>
      <c r="E147" s="95"/>
      <c r="F147" s="95"/>
      <c r="G147" s="95"/>
      <c r="H147" s="95"/>
    </row>
    <row r="148" spans="1:8" ht="18" customHeight="1" x14ac:dyDescent="0.25">
      <c r="A148" s="95"/>
      <c r="B148" s="95"/>
      <c r="C148" s="95"/>
      <c r="D148" s="95"/>
      <c r="E148" s="95"/>
      <c r="F148" s="95"/>
      <c r="G148" s="95"/>
      <c r="H148" s="95"/>
    </row>
    <row r="149" spans="1:8" ht="18" customHeight="1" x14ac:dyDescent="0.25">
      <c r="A149" s="95"/>
      <c r="B149" s="95"/>
      <c r="C149" s="95"/>
      <c r="D149" s="95"/>
      <c r="E149" s="95"/>
      <c r="F149" s="95"/>
      <c r="G149" s="95"/>
      <c r="H149" s="95"/>
    </row>
    <row r="150" spans="1:8" ht="18" customHeight="1" x14ac:dyDescent="0.25">
      <c r="A150" s="95"/>
      <c r="B150" s="95"/>
      <c r="C150" s="95"/>
      <c r="D150" s="95"/>
      <c r="E150" s="95"/>
      <c r="F150" s="95"/>
      <c r="G150" s="95"/>
      <c r="H150" s="95"/>
    </row>
    <row r="151" spans="1:8" ht="18" customHeight="1" x14ac:dyDescent="0.25">
      <c r="A151" s="95"/>
      <c r="B151" s="95"/>
      <c r="C151" s="95"/>
      <c r="D151" s="95"/>
      <c r="E151" s="95"/>
      <c r="F151" s="95"/>
      <c r="G151" s="95"/>
      <c r="H151" s="95"/>
    </row>
    <row r="152" spans="1:8" ht="18" customHeight="1" x14ac:dyDescent="0.25">
      <c r="A152" s="95"/>
      <c r="B152" s="95"/>
      <c r="C152" s="95"/>
      <c r="D152" s="95"/>
      <c r="E152" s="95"/>
      <c r="F152" s="95"/>
      <c r="G152" s="95"/>
      <c r="H152" s="95"/>
    </row>
    <row r="153" spans="1:8" ht="18" customHeight="1" x14ac:dyDescent="0.25">
      <c r="A153" s="95"/>
      <c r="B153" s="95"/>
      <c r="C153" s="95"/>
      <c r="D153" s="95"/>
      <c r="E153" s="95"/>
      <c r="F153" s="95"/>
      <c r="G153" s="95"/>
      <c r="H153" s="95"/>
    </row>
    <row r="154" spans="1:8" ht="18" customHeight="1" x14ac:dyDescent="0.25">
      <c r="A154" s="95"/>
      <c r="B154" s="95"/>
      <c r="C154" s="95"/>
      <c r="D154" s="95"/>
      <c r="E154" s="95"/>
      <c r="F154" s="95"/>
      <c r="G154" s="95"/>
      <c r="H154" s="95"/>
    </row>
    <row r="155" spans="1:8" ht="18" customHeight="1" x14ac:dyDescent="0.25">
      <c r="A155" s="95"/>
      <c r="B155" s="95"/>
      <c r="C155" s="95"/>
      <c r="D155" s="95"/>
      <c r="E155" s="95"/>
      <c r="F155" s="95"/>
      <c r="G155" s="95"/>
      <c r="H155" s="95"/>
    </row>
    <row r="156" spans="1:8" ht="18" customHeight="1" x14ac:dyDescent="0.25">
      <c r="A156" s="95"/>
      <c r="B156" s="95"/>
      <c r="C156" s="95"/>
      <c r="D156" s="95"/>
      <c r="E156" s="95"/>
      <c r="F156" s="95"/>
      <c r="G156" s="95"/>
      <c r="H156" s="95"/>
    </row>
    <row r="157" spans="1:8" ht="18" customHeight="1" x14ac:dyDescent="0.25">
      <c r="A157" s="95"/>
      <c r="B157" s="95"/>
      <c r="C157" s="95"/>
      <c r="D157" s="95"/>
      <c r="E157" s="95"/>
      <c r="F157" s="95"/>
      <c r="G157" s="95"/>
      <c r="H157" s="95"/>
    </row>
    <row r="158" spans="1:8" ht="18" customHeight="1" x14ac:dyDescent="0.25">
      <c r="A158" s="95"/>
      <c r="B158" s="95"/>
      <c r="C158" s="95"/>
      <c r="D158" s="95"/>
      <c r="E158" s="95"/>
      <c r="F158" s="95"/>
      <c r="G158" s="95"/>
      <c r="H158" s="95"/>
    </row>
    <row r="159" spans="1:8" ht="18" customHeight="1" x14ac:dyDescent="0.25">
      <c r="A159" s="95"/>
      <c r="B159" s="95"/>
      <c r="C159" s="95"/>
      <c r="D159" s="95"/>
      <c r="E159" s="95"/>
      <c r="F159" s="95"/>
      <c r="G159" s="95"/>
      <c r="H159" s="95"/>
    </row>
    <row r="160" spans="1:8" ht="18" customHeight="1" x14ac:dyDescent="0.25">
      <c r="A160" s="95"/>
      <c r="B160" s="95"/>
      <c r="C160" s="95"/>
      <c r="D160" s="95"/>
      <c r="E160" s="95"/>
      <c r="F160" s="95"/>
      <c r="G160" s="95"/>
      <c r="H160" s="95"/>
    </row>
    <row r="161" spans="1:8" ht="18" customHeight="1" x14ac:dyDescent="0.25">
      <c r="A161" s="95"/>
      <c r="B161" s="95"/>
      <c r="C161" s="95"/>
      <c r="D161" s="95"/>
      <c r="E161" s="95"/>
      <c r="F161" s="95"/>
      <c r="G161" s="95"/>
      <c r="H161" s="95"/>
    </row>
    <row r="162" spans="1:8" ht="18" customHeight="1" x14ac:dyDescent="0.25">
      <c r="A162" s="95"/>
      <c r="B162" s="95"/>
      <c r="C162" s="95"/>
      <c r="D162" s="95"/>
      <c r="E162" s="95"/>
      <c r="F162" s="95"/>
      <c r="G162" s="95"/>
      <c r="H162" s="95"/>
    </row>
    <row r="163" spans="1:8" ht="18" customHeight="1" x14ac:dyDescent="0.25">
      <c r="A163" s="95"/>
      <c r="B163" s="95"/>
      <c r="C163" s="95"/>
      <c r="D163" s="95"/>
      <c r="E163" s="95"/>
      <c r="F163" s="95"/>
      <c r="G163" s="95"/>
      <c r="H163" s="95"/>
    </row>
    <row r="164" spans="1:8" ht="18" customHeight="1" x14ac:dyDescent="0.25">
      <c r="A164" s="95"/>
      <c r="B164" s="95"/>
      <c r="C164" s="95"/>
      <c r="D164" s="95"/>
      <c r="E164" s="95"/>
      <c r="F164" s="95"/>
      <c r="G164" s="95"/>
      <c r="H164" s="95"/>
    </row>
    <row r="165" spans="1:8" ht="18" customHeight="1" x14ac:dyDescent="0.25">
      <c r="A165" s="95"/>
      <c r="B165" s="95"/>
      <c r="C165" s="95"/>
      <c r="D165" s="95"/>
      <c r="E165" s="95"/>
      <c r="F165" s="95"/>
      <c r="G165" s="95"/>
      <c r="H165" s="95"/>
    </row>
    <row r="166" spans="1:8" ht="18" customHeight="1" x14ac:dyDescent="0.25">
      <c r="A166" s="95"/>
      <c r="B166" s="95"/>
      <c r="C166" s="95"/>
      <c r="D166" s="95"/>
      <c r="E166" s="95"/>
      <c r="F166" s="95"/>
      <c r="G166" s="95"/>
      <c r="H166" s="95"/>
    </row>
    <row r="167" spans="1:8" ht="18" customHeight="1" x14ac:dyDescent="0.25">
      <c r="A167" s="95"/>
      <c r="B167" s="95"/>
      <c r="C167" s="95"/>
      <c r="D167" s="95"/>
      <c r="E167" s="95"/>
      <c r="F167" s="95"/>
      <c r="G167" s="95"/>
      <c r="H167" s="95"/>
    </row>
    <row r="168" spans="1:8" ht="18" customHeight="1" x14ac:dyDescent="0.25">
      <c r="A168" s="95"/>
      <c r="B168" s="95"/>
      <c r="C168" s="95"/>
      <c r="D168" s="95"/>
      <c r="E168" s="95"/>
      <c r="F168" s="95"/>
      <c r="G168" s="95"/>
      <c r="H168" s="95"/>
    </row>
    <row r="169" spans="1:8" ht="18" customHeight="1" x14ac:dyDescent="0.25">
      <c r="A169" s="95"/>
      <c r="B169" s="95"/>
      <c r="C169" s="95"/>
      <c r="D169" s="95"/>
      <c r="E169" s="95"/>
      <c r="F169" s="95"/>
      <c r="G169" s="95"/>
      <c r="H169" s="95"/>
    </row>
    <row r="170" spans="1:8" ht="18" customHeight="1" x14ac:dyDescent="0.25">
      <c r="A170" s="95"/>
      <c r="B170" s="95"/>
      <c r="C170" s="95"/>
      <c r="D170" s="95"/>
      <c r="E170" s="95"/>
      <c r="F170" s="95"/>
      <c r="G170" s="95"/>
      <c r="H170" s="95"/>
    </row>
    <row r="171" spans="1:8" ht="18" customHeight="1" x14ac:dyDescent="0.25">
      <c r="A171" s="95"/>
      <c r="B171" s="95"/>
      <c r="C171" s="95"/>
      <c r="D171" s="95"/>
      <c r="E171" s="95"/>
      <c r="F171" s="95"/>
      <c r="G171" s="95"/>
      <c r="H171" s="95"/>
    </row>
    <row r="172" spans="1:8" ht="18" customHeight="1" x14ac:dyDescent="0.25">
      <c r="A172" s="95"/>
      <c r="B172" s="95"/>
      <c r="C172" s="95"/>
      <c r="D172" s="95"/>
      <c r="E172" s="95"/>
      <c r="F172" s="95"/>
      <c r="G172" s="95"/>
      <c r="H172" s="95"/>
    </row>
    <row r="173" spans="1:8" ht="18" customHeight="1" x14ac:dyDescent="0.25">
      <c r="A173" s="95"/>
      <c r="B173" s="95"/>
      <c r="C173" s="95"/>
      <c r="D173" s="95"/>
      <c r="E173" s="95"/>
      <c r="F173" s="95"/>
      <c r="G173" s="95"/>
      <c r="H173" s="95"/>
    </row>
    <row r="174" spans="1:8" ht="18" customHeight="1" x14ac:dyDescent="0.25">
      <c r="A174" s="95"/>
      <c r="B174" s="95"/>
      <c r="C174" s="95"/>
      <c r="D174" s="95"/>
      <c r="E174" s="95"/>
      <c r="F174" s="95"/>
      <c r="G174" s="95"/>
      <c r="H174" s="95"/>
    </row>
    <row r="175" spans="1:8" ht="18" customHeight="1" x14ac:dyDescent="0.25">
      <c r="A175" s="95"/>
      <c r="B175" s="95"/>
      <c r="C175" s="95"/>
      <c r="D175" s="95"/>
      <c r="E175" s="95"/>
      <c r="F175" s="95"/>
      <c r="G175" s="95"/>
      <c r="H175" s="95"/>
    </row>
    <row r="176" spans="1:8" ht="18" customHeight="1" x14ac:dyDescent="0.25">
      <c r="A176" s="95"/>
      <c r="B176" s="95"/>
      <c r="C176" s="95"/>
      <c r="D176" s="95"/>
      <c r="E176" s="95"/>
      <c r="F176" s="95"/>
      <c r="G176" s="95"/>
      <c r="H176" s="95"/>
    </row>
    <row r="177" spans="1:8" ht="18" customHeight="1" x14ac:dyDescent="0.25">
      <c r="A177" s="95"/>
      <c r="B177" s="95"/>
      <c r="C177" s="95"/>
      <c r="D177" s="95"/>
      <c r="E177" s="95"/>
      <c r="F177" s="95"/>
      <c r="G177" s="95"/>
      <c r="H177" s="95"/>
    </row>
    <row r="178" spans="1:8" ht="18" customHeight="1" x14ac:dyDescent="0.25">
      <c r="A178" s="95"/>
      <c r="B178" s="95"/>
      <c r="C178" s="95"/>
      <c r="D178" s="95"/>
      <c r="E178" s="95"/>
      <c r="F178" s="95"/>
      <c r="G178" s="95"/>
      <c r="H178" s="95"/>
    </row>
    <row r="179" spans="1:8" ht="18" customHeight="1" x14ac:dyDescent="0.25">
      <c r="A179" s="95"/>
      <c r="B179" s="95"/>
      <c r="C179" s="95"/>
      <c r="D179" s="95"/>
      <c r="E179" s="95"/>
      <c r="F179" s="95"/>
      <c r="G179" s="95"/>
      <c r="H179" s="95"/>
    </row>
    <row r="180" spans="1:8" ht="18" customHeight="1" x14ac:dyDescent="0.25">
      <c r="A180" s="95"/>
      <c r="B180" s="95"/>
      <c r="C180" s="95"/>
      <c r="D180" s="95"/>
      <c r="E180" s="95"/>
      <c r="F180" s="95"/>
      <c r="G180" s="95"/>
      <c r="H180" s="95"/>
    </row>
    <row r="181" spans="1:8" ht="18" customHeight="1" x14ac:dyDescent="0.25">
      <c r="A181" s="95"/>
      <c r="B181" s="95"/>
      <c r="C181" s="95"/>
      <c r="D181" s="95"/>
      <c r="E181" s="95"/>
      <c r="F181" s="95"/>
      <c r="G181" s="95"/>
      <c r="H181" s="95"/>
    </row>
    <row r="182" spans="1:8" ht="18" customHeight="1" x14ac:dyDescent="0.25">
      <c r="A182" s="95"/>
      <c r="B182" s="95"/>
      <c r="C182" s="95"/>
      <c r="D182" s="95"/>
      <c r="E182" s="95"/>
      <c r="F182" s="95"/>
      <c r="G182" s="95"/>
      <c r="H182" s="95"/>
    </row>
    <row r="183" spans="1:8" ht="18" customHeight="1" x14ac:dyDescent="0.25">
      <c r="A183" s="95"/>
      <c r="B183" s="95"/>
      <c r="C183" s="95"/>
      <c r="D183" s="95"/>
      <c r="E183" s="95"/>
      <c r="F183" s="95"/>
      <c r="G183" s="95"/>
      <c r="H183" s="95"/>
    </row>
    <row r="184" spans="1:8" ht="18" customHeight="1" x14ac:dyDescent="0.25">
      <c r="A184" s="95"/>
      <c r="B184" s="95"/>
      <c r="C184" s="95"/>
      <c r="D184" s="95"/>
      <c r="E184" s="95"/>
      <c r="F184" s="95"/>
      <c r="G184" s="95"/>
      <c r="H184" s="95"/>
    </row>
    <row r="185" spans="1:8" ht="18" customHeight="1" x14ac:dyDescent="0.25">
      <c r="A185" s="95"/>
      <c r="B185" s="95"/>
      <c r="C185" s="95"/>
      <c r="D185" s="95"/>
      <c r="E185" s="95"/>
      <c r="F185" s="95"/>
      <c r="G185" s="95"/>
      <c r="H185" s="95"/>
    </row>
    <row r="186" spans="1:8" ht="18" customHeight="1" x14ac:dyDescent="0.25">
      <c r="A186" s="95"/>
      <c r="B186" s="95"/>
      <c r="C186" s="95"/>
      <c r="D186" s="95"/>
      <c r="E186" s="95"/>
      <c r="F186" s="95"/>
      <c r="G186" s="95"/>
      <c r="H186" s="95"/>
    </row>
    <row r="187" spans="1:8" ht="18" customHeight="1" x14ac:dyDescent="0.25">
      <c r="A187" s="95"/>
      <c r="B187" s="95"/>
      <c r="C187" s="95"/>
      <c r="D187" s="95"/>
      <c r="E187" s="95"/>
      <c r="F187" s="95"/>
      <c r="G187" s="95"/>
      <c r="H187" s="95"/>
    </row>
    <row r="188" spans="1:8" ht="18" customHeight="1" x14ac:dyDescent="0.25">
      <c r="A188" s="95"/>
      <c r="B188" s="95"/>
      <c r="C188" s="95"/>
      <c r="D188" s="95"/>
      <c r="E188" s="95"/>
      <c r="F188" s="95"/>
      <c r="G188" s="95"/>
      <c r="H188" s="95"/>
    </row>
    <row r="189" spans="1:8" ht="18" customHeight="1" x14ac:dyDescent="0.25">
      <c r="A189" s="95"/>
      <c r="B189" s="95"/>
      <c r="C189" s="95"/>
      <c r="D189" s="95"/>
      <c r="E189" s="95"/>
      <c r="F189" s="95"/>
      <c r="G189" s="95"/>
      <c r="H189" s="95"/>
    </row>
    <row r="190" spans="1:8" ht="18" customHeight="1" x14ac:dyDescent="0.25">
      <c r="A190" s="95"/>
      <c r="B190" s="95"/>
      <c r="C190" s="95"/>
      <c r="D190" s="95"/>
      <c r="E190" s="95"/>
      <c r="F190" s="95"/>
      <c r="G190" s="95"/>
      <c r="H190" s="95"/>
    </row>
    <row r="191" spans="1:8" ht="18" customHeight="1" x14ac:dyDescent="0.25">
      <c r="A191" s="95"/>
      <c r="B191" s="95"/>
      <c r="C191" s="95"/>
      <c r="D191" s="95"/>
      <c r="E191" s="95"/>
      <c r="F191" s="95"/>
      <c r="G191" s="95"/>
      <c r="H191" s="95"/>
    </row>
  </sheetData>
  <mergeCells count="66">
    <mergeCell ref="A148:H149"/>
    <mergeCell ref="A188:H189"/>
    <mergeCell ref="A190:H191"/>
    <mergeCell ref="A7:H10"/>
    <mergeCell ref="A27:H29"/>
    <mergeCell ref="A180:H181"/>
    <mergeCell ref="A182:H183"/>
    <mergeCell ref="A184:H185"/>
    <mergeCell ref="A186:H187"/>
    <mergeCell ref="A150:H151"/>
    <mergeCell ref="A152:H153"/>
    <mergeCell ref="A154:H155"/>
    <mergeCell ref="A156:H157"/>
    <mergeCell ref="A138:H139"/>
    <mergeCell ref="A140:H141"/>
    <mergeCell ref="A142:H143"/>
    <mergeCell ref="A158:H159"/>
    <mergeCell ref="A160:H161"/>
    <mergeCell ref="A162:H163"/>
    <mergeCell ref="A164:H165"/>
    <mergeCell ref="A166:H167"/>
    <mergeCell ref="A178:H179"/>
    <mergeCell ref="A168:H169"/>
    <mergeCell ref="A170:H171"/>
    <mergeCell ref="A172:H173"/>
    <mergeCell ref="A174:H175"/>
    <mergeCell ref="A176:H177"/>
    <mergeCell ref="A144:H145"/>
    <mergeCell ref="A146:H147"/>
    <mergeCell ref="A128:H129"/>
    <mergeCell ref="A130:H131"/>
    <mergeCell ref="A132:H133"/>
    <mergeCell ref="A134:H135"/>
    <mergeCell ref="A136:H137"/>
    <mergeCell ref="A103:H107"/>
    <mergeCell ref="A113:H116"/>
    <mergeCell ref="A117:H120"/>
    <mergeCell ref="A121:H125"/>
    <mergeCell ref="A126:H127"/>
    <mergeCell ref="A108:H112"/>
    <mergeCell ref="A91:H93"/>
    <mergeCell ref="A97:H99"/>
    <mergeCell ref="A100:H102"/>
    <mergeCell ref="A67:H73"/>
    <mergeCell ref="A74:H78"/>
    <mergeCell ref="A79:H79"/>
    <mergeCell ref="A80:H82"/>
    <mergeCell ref="A83:H87"/>
    <mergeCell ref="A88:H90"/>
    <mergeCell ref="A94:H96"/>
    <mergeCell ref="A40:H41"/>
    <mergeCell ref="A51:H58"/>
    <mergeCell ref="A59:H63"/>
    <mergeCell ref="A64:H66"/>
    <mergeCell ref="A42:H45"/>
    <mergeCell ref="A46:H50"/>
    <mergeCell ref="A23:H26"/>
    <mergeCell ref="A30:H31"/>
    <mergeCell ref="A32:H34"/>
    <mergeCell ref="A35:H37"/>
    <mergeCell ref="A38:H39"/>
    <mergeCell ref="A11:H11"/>
    <mergeCell ref="A12:H15"/>
    <mergeCell ref="A16:H18"/>
    <mergeCell ref="A4:H6"/>
    <mergeCell ref="A19:H22"/>
  </mergeCells>
  <printOptions horizontalCentered="1"/>
  <pageMargins left="0.5" right="0.5" top="1" bottom="1" header="0.3" footer="0.3"/>
  <pageSetup orientation="portrait" r:id="rId1"/>
  <headerFooter>
    <oddFooter>&amp;Rpage&amp;P of &amp;N</oddFooter>
  </headerFooter>
  <rowBreaks count="3" manualBreakCount="3">
    <brk id="34" max="7" man="1"/>
    <brk id="66" max="7" man="1"/>
    <brk id="9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Indirect costs</vt:lpstr>
      <vt:lpstr>Calculation</vt:lpstr>
      <vt:lpstr>Talking Points</vt:lpstr>
      <vt:lpstr>Calculation!Print_Area</vt:lpstr>
      <vt:lpstr>'Indirect costs'!Print_Area</vt:lpstr>
      <vt:lpstr>'Talking Points'!Print_Area</vt:lpstr>
      <vt:lpstr>Calculation!Print_Titles</vt:lpstr>
      <vt:lpstr>'Indirect costs'!Print_Titles</vt:lpstr>
      <vt:lpstr>'Talking Points'!Print_Titles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Willard</dc:creator>
  <cp:lastModifiedBy>Annette Hughart</cp:lastModifiedBy>
  <cp:lastPrinted>2018-05-15T14:12:57Z</cp:lastPrinted>
  <dcterms:created xsi:type="dcterms:W3CDTF">2012-03-06T20:57:36Z</dcterms:created>
  <dcterms:modified xsi:type="dcterms:W3CDTF">2018-06-01T12:45:15Z</dcterms:modified>
</cp:coreProperties>
</file>