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FINANCE\FINSTMTS\2015-16\Financial Statement Templates\Templates with Final GASB 68 Changes\Templates in Current Office Format\"/>
    </mc:Choice>
  </mc:AlternateContent>
  <bookViews>
    <workbookView xWindow="0" yWindow="0" windowWidth="19200" windowHeight="11580"/>
  </bookViews>
  <sheets>
    <sheet name="1. Allocation %" sheetId="3" r:id="rId1"/>
    <sheet name="2. Revised GASB 68 Input" sheetId="5" r:id="rId2"/>
    <sheet name="3. Restated FY15 FS Amounts" sheetId="7" r:id="rId3"/>
    <sheet name="4. Net Effect of Restatement" sheetId="10" r:id="rId4"/>
    <sheet name="5. Revised GASB 68 State Aid" sheetId="11" r:id="rId5"/>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9" i="11" l="1"/>
  <c r="J59" i="11"/>
  <c r="L52" i="11"/>
  <c r="L40" i="11"/>
  <c r="J40" i="11"/>
  <c r="J37" i="11"/>
  <c r="L36" i="11"/>
  <c r="J36" i="11"/>
  <c r="L33" i="11"/>
  <c r="J33" i="11"/>
  <c r="H33" i="11"/>
  <c r="L25" i="11"/>
  <c r="L23" i="11"/>
  <c r="L20" i="11" l="1"/>
  <c r="L19" i="11"/>
  <c r="L18" i="11"/>
  <c r="H17" i="11"/>
  <c r="H32" i="11" s="1"/>
  <c r="H34" i="11" s="1"/>
  <c r="J38" i="11"/>
  <c r="H21" i="11" l="1"/>
  <c r="L17" i="11"/>
  <c r="L21" i="11" s="1"/>
  <c r="L24" i="11" s="1"/>
  <c r="L51" i="11" s="1"/>
  <c r="L53" i="11" s="1"/>
  <c r="J32" i="11"/>
  <c r="J34" i="11" s="1"/>
  <c r="J39" i="11" s="1"/>
  <c r="J58" i="11" s="1"/>
  <c r="J60" i="11" s="1"/>
  <c r="J61" i="11" s="1"/>
  <c r="L32" i="11"/>
  <c r="L34" i="11" s="1"/>
  <c r="J41" i="11" l="1"/>
  <c r="J42" i="11" s="1"/>
  <c r="L26" i="11"/>
  <c r="L37" i="11"/>
  <c r="L38" i="11" s="1"/>
  <c r="L39" i="11" s="1"/>
  <c r="L41" i="11" l="1"/>
  <c r="L58" i="11"/>
  <c r="L60" i="11" s="1"/>
  <c r="L61" i="11" s="1"/>
  <c r="L42" i="11"/>
  <c r="C20" i="3" l="1"/>
  <c r="C12" i="3"/>
  <c r="H36" i="11" l="1"/>
  <c r="H23" i="11"/>
  <c r="H24" i="11" s="1"/>
  <c r="G9" i="10"/>
  <c r="E9" i="10"/>
  <c r="C9" i="10"/>
  <c r="H37" i="11" l="1"/>
  <c r="H38" i="11" s="1"/>
  <c r="H39" i="11" s="1"/>
  <c r="H26" i="11"/>
  <c r="H51" i="11"/>
  <c r="H53" i="11" s="1"/>
  <c r="V8" i="5"/>
  <c r="V10" i="5"/>
  <c r="P10" i="5"/>
  <c r="P8" i="5"/>
  <c r="H10" i="5"/>
  <c r="H8" i="5"/>
  <c r="J4" i="3"/>
  <c r="L4" i="3"/>
  <c r="J6" i="3"/>
  <c r="J5" i="3"/>
  <c r="L6" i="3"/>
  <c r="L5" i="3"/>
  <c r="H58" i="11" l="1"/>
  <c r="H60" i="11" s="1"/>
  <c r="H61" i="11" s="1"/>
  <c r="H41" i="11"/>
  <c r="H42" i="11" s="1"/>
  <c r="L7" i="3"/>
  <c r="J6" i="7"/>
  <c r="N4" i="3"/>
  <c r="N6" i="7" s="1"/>
  <c r="J7" i="3"/>
  <c r="J8" i="3" s="1"/>
  <c r="F6" i="7" l="1"/>
  <c r="C23" i="3" l="1"/>
  <c r="B23" i="3"/>
  <c r="E20" i="3" s="1"/>
  <c r="C15" i="3"/>
  <c r="E22" i="3" l="1"/>
  <c r="E21" i="3"/>
  <c r="E14" i="3"/>
  <c r="E13" i="3"/>
  <c r="E12" i="3"/>
  <c r="E15" i="3" l="1"/>
  <c r="E23" i="3"/>
  <c r="H21" i="7"/>
  <c r="N6" i="3" l="1"/>
  <c r="N8" i="7" s="1"/>
  <c r="B8" i="7"/>
  <c r="F17" i="7" s="1"/>
  <c r="G12" i="10" s="1"/>
  <c r="L8" i="7"/>
  <c r="J8" i="7"/>
  <c r="D8" i="7"/>
  <c r="N5" i="3" l="1"/>
  <c r="N7" i="7" s="1"/>
  <c r="L6" i="7"/>
  <c r="D6" i="7"/>
  <c r="B6" i="7"/>
  <c r="B17" i="7" s="1"/>
  <c r="C12" i="10" s="1"/>
  <c r="L8" i="3"/>
  <c r="D7" i="7"/>
  <c r="J7" i="7"/>
  <c r="B7" i="7"/>
  <c r="D17" i="7" s="1"/>
  <c r="E12" i="10" s="1"/>
  <c r="L7" i="7"/>
  <c r="F8" i="7"/>
  <c r="H8" i="7" s="1"/>
  <c r="P8" i="7"/>
  <c r="F24" i="7" s="1"/>
  <c r="G14" i="10" s="1"/>
  <c r="N9" i="7" l="1"/>
  <c r="H17" i="7"/>
  <c r="F20" i="7"/>
  <c r="F22" i="7" s="1"/>
  <c r="G13" i="10" s="1"/>
  <c r="G15" i="10" s="1"/>
  <c r="G16" i="10" s="1"/>
  <c r="I31" i="10" s="1"/>
  <c r="H6" i="7"/>
  <c r="B20" i="7" s="1"/>
  <c r="P6" i="7"/>
  <c r="P7" i="7"/>
  <c r="D24" i="7" s="1"/>
  <c r="E14" i="10" s="1"/>
  <c r="F7" i="7"/>
  <c r="N11" i="7" s="1"/>
  <c r="B9" i="7"/>
  <c r="B11" i="7" s="1"/>
  <c r="D9" i="7"/>
  <c r="D11" i="7" s="1"/>
  <c r="J9" i="7"/>
  <c r="J11" i="7" s="1"/>
  <c r="L9" i="7"/>
  <c r="L11" i="7" s="1"/>
  <c r="F11" i="7" l="1"/>
  <c r="H7" i="7"/>
  <c r="B24" i="7"/>
  <c r="D20" i="7"/>
  <c r="D22" i="7" s="1"/>
  <c r="E13" i="10" s="1"/>
  <c r="E15" i="10" s="1"/>
  <c r="E16" i="10" s="1"/>
  <c r="I30" i="10" s="1"/>
  <c r="P9" i="7"/>
  <c r="F9" i="7"/>
  <c r="B22" i="7"/>
  <c r="C13" i="10" s="1"/>
  <c r="H9" i="7"/>
  <c r="H24" i="7" l="1"/>
  <c r="C14" i="10"/>
  <c r="C15" i="10" s="1"/>
  <c r="C16" i="10" s="1"/>
  <c r="I29" i="10" s="1"/>
  <c r="H20" i="7"/>
  <c r="H22" i="7" s="1"/>
</calcChain>
</file>

<file path=xl/sharedStrings.xml><?xml version="1.0" encoding="utf-8"?>
<sst xmlns="http://schemas.openxmlformats.org/spreadsheetml/2006/main" count="155" uniqueCount="101">
  <si>
    <t>RESA</t>
  </si>
  <si>
    <t>MCVC</t>
  </si>
  <si>
    <t>Employer</t>
  </si>
  <si>
    <t>Net Pension Liability</t>
  </si>
  <si>
    <t>Net Difference Between Projected and Actual Investment Earnings on Pension Plan Investments</t>
  </si>
  <si>
    <t>Changes in Proportion and Differences Between Employer Contributions and Proportionate Share of Contributions</t>
  </si>
  <si>
    <t>Total Deferred Outflows of Resources</t>
  </si>
  <si>
    <t>Differences Between Expected and Actual Experience</t>
  </si>
  <si>
    <t>Total Deferred Inflows of Resources</t>
  </si>
  <si>
    <t>Proportionate Share of Allocable Pension Expense</t>
  </si>
  <si>
    <t>Net Amortization of Deferred Amounts from Changes in Proportion and Differences Between Employer Contributions and Proportionate Share of Contributions</t>
  </si>
  <si>
    <t>Total Employer Pension Expense Excluding That Attributable to Employer-Paid Member Contributions</t>
  </si>
  <si>
    <t>TRS Plan Totals</t>
  </si>
  <si>
    <t>LEA</t>
  </si>
  <si>
    <t>Totals</t>
  </si>
  <si>
    <t>Total</t>
  </si>
  <si>
    <t>Deferred Outflows:</t>
  </si>
  <si>
    <t>Per Schedule</t>
  </si>
  <si>
    <t>Contr. Subsq. To Meas. Period</t>
  </si>
  <si>
    <t>Total Deferred Outflows</t>
  </si>
  <si>
    <t>Deferred Inflows per schedule</t>
  </si>
  <si>
    <t>Measurement Period Ended</t>
  </si>
  <si>
    <r>
      <t xml:space="preserve">LEA's </t>
    </r>
    <r>
      <rPr>
        <b/>
        <u/>
        <sz val="11"/>
        <color theme="1"/>
        <rFont val="Calibri"/>
        <family val="2"/>
        <scheme val="minor"/>
      </rPr>
      <t>Net Contribution</t>
    </r>
    <r>
      <rPr>
        <sz val="11"/>
        <color theme="1"/>
        <rFont val="Calibri"/>
        <family val="2"/>
        <scheme val="minor"/>
      </rPr>
      <t xml:space="preserve"> per the Reissued Prior Year GASB 68 Schedules</t>
    </r>
  </si>
  <si>
    <r>
      <t xml:space="preserve">LEA's </t>
    </r>
    <r>
      <rPr>
        <b/>
        <u/>
        <sz val="11"/>
        <color theme="1"/>
        <rFont val="Calibri"/>
        <family val="2"/>
        <scheme val="minor"/>
      </rPr>
      <t>Employer Allocation Percentages</t>
    </r>
    <r>
      <rPr>
        <sz val="11"/>
        <color theme="1"/>
        <rFont val="Calibri"/>
        <family val="2"/>
        <scheme val="minor"/>
      </rPr>
      <t xml:space="preserve"> per the Reissued Prior Year GASB 68 Schedules</t>
    </r>
  </si>
  <si>
    <t>STATE TEACHERS RETIREMENT SYSTEM</t>
  </si>
  <si>
    <t>As of and for the Year Ended June 30, 2014</t>
  </si>
  <si>
    <t>Deferred Outflows of Resources</t>
  </si>
  <si>
    <t>Deferred Inflows of Resources</t>
  </si>
  <si>
    <t>Pension Expense Excluding That Attributable to Employer-Paid Member Contributions</t>
  </si>
  <si>
    <t>_____________ County Board of Education</t>
  </si>
  <si>
    <t>REISSUED - Schedule of Pension Amounts by Employer</t>
  </si>
  <si>
    <t>Portion Attributable to LEA Only</t>
  </si>
  <si>
    <t>Portion Attributable to RESA Only</t>
  </si>
  <si>
    <t>Portion Attributable to MCVC Only</t>
  </si>
  <si>
    <t>Difference (should be zero)</t>
  </si>
  <si>
    <t>Breakdown of Allocation Percentages:</t>
  </si>
  <si>
    <t>Difference (should be negligible)</t>
  </si>
  <si>
    <t>Beginning of Year NPL (7/1/13)</t>
  </si>
  <si>
    <t>Remaining Service Lives FY14</t>
  </si>
  <si>
    <t>Change in Proportion</t>
  </si>
  <si>
    <t>Restated Beginning Balances for FY16 Financials:</t>
  </si>
  <si>
    <t>LEA Contributions</t>
  </si>
  <si>
    <t>RESA Contributions</t>
  </si>
  <si>
    <t>MCVC Contributions</t>
  </si>
  <si>
    <t>Allocation %</t>
  </si>
  <si>
    <t>Amounts</t>
  </si>
  <si>
    <t>Balances reported in prior year audits:</t>
  </si>
  <si>
    <t>Total Decrease/(Increase) in beginning Net Position due to GASB 68 balances reporting in the FY15 audited financial statements for the entity</t>
  </si>
  <si>
    <t>Restated beginning balances as calculated on the "3. Restated FY15 FS Amounts" tab:</t>
  </si>
  <si>
    <t>Dr/(Cr)</t>
  </si>
  <si>
    <t>Total Decrease/(Increase) in beginning Net Position due to Revised GASB 68 balances</t>
  </si>
  <si>
    <t>Decrease/(Increase) in Net Position due to prior period restatement</t>
  </si>
  <si>
    <t>Deferred Inflows of Resources Related to Pensions</t>
  </si>
  <si>
    <t>Deferred Outflows of Resources Related to Pensions</t>
  </si>
  <si>
    <t>TRS Total Plan Contributions (Net Contributions Only)</t>
  </si>
  <si>
    <r>
      <t xml:space="preserve">Each County/RESA/MCVC should determine whether the amounts within row 16 are material to their financial statements.  
If you determine the amounts </t>
    </r>
    <r>
      <rPr>
        <b/>
        <u/>
        <sz val="11"/>
        <color theme="1"/>
        <rFont val="Calibri"/>
        <family val="2"/>
        <scheme val="minor"/>
      </rPr>
      <t>ARE material</t>
    </r>
    <r>
      <rPr>
        <sz val="11"/>
        <color theme="1"/>
        <rFont val="Calibri"/>
        <family val="2"/>
        <scheme val="minor"/>
      </rPr>
      <t xml:space="preserve">, you should enter the blue highlighted balances as the beginning balances on the "Summary of GASB 68 Activity" tab of the financial statement Excel template for FY2016.  The amount of the restatement in row 16 will also need to be entered into the "Prior period adjustments" cell in column G of the "DW St of Activities" tab of the financial statement Excel template for FY16.
However, if you determine the amounts are </t>
    </r>
    <r>
      <rPr>
        <b/>
        <u/>
        <sz val="11"/>
        <color theme="1"/>
        <rFont val="Calibri"/>
        <family val="2"/>
        <scheme val="minor"/>
      </rPr>
      <t>NOT material</t>
    </r>
    <r>
      <rPr>
        <sz val="11"/>
        <color theme="1"/>
        <rFont val="Calibri"/>
        <family val="2"/>
        <scheme val="minor"/>
      </rPr>
      <t xml:space="preserve">, you should enter the yellow highlighted balances from above as the beginning balances  on the "Summary of GASB 68 Activity" tab of the financial statement Excel template for FY2016.  </t>
    </r>
  </si>
  <si>
    <t>Adjustments to Pension Expense to push prior period restatement through current year activity (when not material).</t>
  </si>
  <si>
    <t>6/30/2013 amounts should be entered from the prior year issued GASB 68 schedules and the 6/30/2014 amounts should be entered from the 2014 reissued GASB 68 schedules.</t>
  </si>
  <si>
    <r>
      <t xml:space="preserve">Enter from "RESA &amp; MCVC Sch of Emp Amts" tab from the FY15 F/S Excel template.  Make sure to enter only the amounts for </t>
    </r>
    <r>
      <rPr>
        <b/>
        <u/>
        <sz val="11"/>
        <color rgb="FFFF0000"/>
        <rFont val="Calibri"/>
        <family val="2"/>
        <scheme val="minor"/>
      </rPr>
      <t>FY14</t>
    </r>
    <r>
      <rPr>
        <sz val="11"/>
        <color rgb="FFFF0000"/>
        <rFont val="Calibri"/>
        <family val="2"/>
        <scheme val="minor"/>
      </rPr>
      <t xml:space="preserve"> in this table:</t>
    </r>
  </si>
  <si>
    <r>
      <t xml:space="preserve">Enter from "RESA &amp; MCVC Sch of Emp Amts" tab from the FY15 F/S Excel template.  Make sure to enter only the amounts for </t>
    </r>
    <r>
      <rPr>
        <b/>
        <u/>
        <sz val="11"/>
        <color rgb="FFFF0000"/>
        <rFont val="Calibri"/>
        <family val="2"/>
        <scheme val="minor"/>
      </rPr>
      <t>FY13</t>
    </r>
    <r>
      <rPr>
        <sz val="11"/>
        <color rgb="FFFF0000"/>
        <rFont val="Calibri"/>
        <family val="2"/>
        <scheme val="minor"/>
      </rPr>
      <t xml:space="preserve"> in this table:</t>
    </r>
  </si>
  <si>
    <t>WARNING: Sheet is protected to prevent unintentional override of formulas.</t>
  </si>
  <si>
    <t>GASB 68 Adjustment to State Aid Support (paragraphs 94 &amp; 95 of GASB Statement No. 68)</t>
  </si>
  <si>
    <t xml:space="preserve">Paragraphs 94 and 95 of Statement 68 require an employer that has a special funding situation to recognize pension expense and revenue for the portion of the nonemployer contributing entity's total proportionate share of collective pension expense that is associated with the employer.  </t>
  </si>
  <si>
    <t>Calculation of Expense attributable to Subsidy Special Funding:</t>
  </si>
  <si>
    <t>Total contributions from allocation schedules</t>
  </si>
  <si>
    <t>Less:</t>
  </si>
  <si>
    <t>Subsidy Contribution</t>
  </si>
  <si>
    <t>Total contributions from non-LEA employers</t>
  </si>
  <si>
    <t>Basis of Subsidy Expense Allocation</t>
  </si>
  <si>
    <t>Employer's Contribution from allocation schedules</t>
  </si>
  <si>
    <t>Employer's Percentage Contributed</t>
  </si>
  <si>
    <t>@</t>
  </si>
  <si>
    <t>a</t>
  </si>
  <si>
    <t>Pension Expense Attributable to Subsidy</t>
  </si>
  <si>
    <t>Employer's Portion of Subsidy Expense</t>
  </si>
  <si>
    <t>Calculation of Expense attributable to UAAL Special Funding:</t>
  </si>
  <si>
    <t>(Allocates across all employers)</t>
  </si>
  <si>
    <t>Basis of UAAL Expense Allocation</t>
  </si>
  <si>
    <t>Plus: Portion of Subsidy contributions attributable to the Employer</t>
  </si>
  <si>
    <t>Revised LEA Contribution for allocation of UAAL amounts</t>
  </si>
  <si>
    <t>#</t>
  </si>
  <si>
    <t>x</t>
  </si>
  <si>
    <t>i</t>
  </si>
  <si>
    <t>Pension Expense Attributable to UAAL</t>
  </si>
  <si>
    <t>Employer's Portion of UAAL Expense</t>
  </si>
  <si>
    <t>Total Pension Expense picked up by State for LEA</t>
  </si>
  <si>
    <t>Calculation of Liability Assumed by State of WV Associated with the Board (Disclosure Item Only)</t>
  </si>
  <si>
    <t>Calculation of NPL attributable to Subsidy Special Funding:</t>
  </si>
  <si>
    <t>LEA's Percentage Contributed (from calculation of JE #W above)</t>
  </si>
  <si>
    <t>NPL Attributable to State Aid Subsidy</t>
  </si>
  <si>
    <t>LEA's Portion of Subsidy NPL</t>
  </si>
  <si>
    <t>Calculation of NPL attributable to UAAL Special Funding:</t>
  </si>
  <si>
    <t>LEA's Percentage Contributed</t>
  </si>
  <si>
    <t>NPL Attributable to UAAL</t>
  </si>
  <si>
    <t>LEA's Portion of UAAL NPL</t>
  </si>
  <si>
    <t>Liability Assumed by State of WV for Board</t>
  </si>
  <si>
    <t>Disclosure Item Only</t>
  </si>
  <si>
    <t>Password for protected sheet: BOE2015</t>
  </si>
  <si>
    <t>Measurement Date of June 30, 2014</t>
  </si>
  <si>
    <t>State's ARC Contribution</t>
  </si>
  <si>
    <t>Password to unprotect sheet is: BOE2015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</si>
</sst>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00%"/>
    <numFmt numFmtId="165" formatCode="_(* #,##0_);_(* \(#,##0\);_(* &quot;-&quot;??_);_(@_)"/>
    <numFmt numFmtId="166" formatCode="_(&quot;$&quot;* #,##0_);_(&quot;$&quot;* \(#,##0\);_(&quot;$&quot;* &quot;-&quot;??_);_(@_)"/>
    <numFmt numFmtId="167" formatCode="0.0000000%"/>
    <numFmt numFmtId="168" formatCode="0.00000%"/>
  </numFmts>
  <fonts count="29" x14ac:knownFonts="1">
    <font>
      <sz val="11"/>
      <color theme="1"/>
      <name val="Calibri"/>
      <family val="2"/>
      <scheme val="minor"/>
    </font>
    <font>
      <sz val="11"/>
      <color theme="1"/>
      <name val="Calibri"/>
      <family val="2"/>
      <scheme val="minor"/>
    </font>
    <font>
      <b/>
      <u/>
      <sz val="11"/>
      <color theme="1"/>
      <name val="Calibri"/>
      <family val="2"/>
      <scheme val="minor"/>
    </font>
    <font>
      <b/>
      <sz val="14"/>
      <color theme="1"/>
      <name val="Calibri"/>
      <family val="2"/>
      <scheme val="minor"/>
    </font>
    <font>
      <b/>
      <sz val="8"/>
      <color theme="1"/>
      <name val="Calibri"/>
      <family val="2"/>
      <scheme val="minor"/>
    </font>
    <font>
      <b/>
      <i/>
      <sz val="8"/>
      <color theme="1"/>
      <name val="Calibri"/>
      <family val="2"/>
      <scheme val="minor"/>
    </font>
    <font>
      <b/>
      <sz val="11"/>
      <color theme="1"/>
      <name val="Calibri"/>
      <family val="2"/>
      <scheme val="minor"/>
    </font>
    <font>
      <b/>
      <i/>
      <u/>
      <sz val="11"/>
      <color rgb="FFFF0000"/>
      <name val="Calibri"/>
      <family val="2"/>
      <scheme val="minor"/>
    </font>
    <font>
      <b/>
      <i/>
      <sz val="11"/>
      <color rgb="FFFF0000"/>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sz val="11"/>
      <color rgb="FFFF0000"/>
      <name val="Calibri"/>
      <family val="2"/>
      <scheme val="minor"/>
    </font>
    <font>
      <b/>
      <sz val="12"/>
      <name val="Arial"/>
      <family val="2"/>
    </font>
    <font>
      <sz val="12"/>
      <name val="Arial"/>
      <family val="2"/>
    </font>
    <font>
      <b/>
      <sz val="16"/>
      <name val="Arial"/>
      <family val="2"/>
    </font>
    <font>
      <b/>
      <sz val="12"/>
      <color rgb="FFC00000"/>
      <name val="Arial"/>
      <family val="2"/>
    </font>
    <font>
      <sz val="12"/>
      <color rgb="FFC00000"/>
      <name val="Arial"/>
      <family val="2"/>
    </font>
    <font>
      <b/>
      <u/>
      <sz val="11"/>
      <color rgb="FFFF0000"/>
      <name val="Calibri"/>
      <family val="2"/>
      <scheme val="minor"/>
    </font>
    <font>
      <b/>
      <sz val="14"/>
      <color rgb="FFFF0000"/>
      <name val="Arial"/>
      <family val="2"/>
    </font>
    <font>
      <b/>
      <sz val="16"/>
      <color theme="1"/>
      <name val="Calibri"/>
      <family val="2"/>
      <scheme val="minor"/>
    </font>
    <font>
      <b/>
      <sz val="12"/>
      <color rgb="FFFF0000"/>
      <name val="Arial"/>
      <family val="2"/>
    </font>
    <font>
      <b/>
      <sz val="12"/>
      <color rgb="FFFF0000"/>
      <name val="Wingdings"/>
      <charset val="2"/>
    </font>
    <font>
      <b/>
      <sz val="12"/>
      <color rgb="FFFF0000"/>
      <name val="Webdings"/>
      <family val="1"/>
      <charset val="2"/>
    </font>
    <font>
      <b/>
      <sz val="12"/>
      <color theme="1"/>
      <name val="Arial"/>
      <family val="2"/>
    </font>
    <font>
      <sz val="11"/>
      <name val="Arial"/>
      <family val="2"/>
    </font>
    <font>
      <b/>
      <sz val="11"/>
      <color rgb="FFFF0000"/>
      <name val="Calibri"/>
      <family val="2"/>
      <scheme val="minor"/>
    </font>
    <font>
      <b/>
      <sz val="12"/>
      <color rgb="FFFF0000"/>
      <name val="Calibri"/>
      <family val="2"/>
      <scheme val="minor"/>
    </font>
    <font>
      <b/>
      <sz val="14"/>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1"/>
        <bgColor indexed="64"/>
      </patternFill>
    </fill>
    <fill>
      <patternFill patternType="solid">
        <fgColor theme="5" tint="0.39997558519241921"/>
        <bgColor indexed="64"/>
      </patternFill>
    </fill>
    <fill>
      <patternFill patternType="solid">
        <fgColor theme="9" tint="0.59999389629810485"/>
        <bgColor indexed="64"/>
      </patternFill>
    </fill>
  </fills>
  <borders count="22">
    <border>
      <left/>
      <right/>
      <top/>
      <bottom/>
      <diagonal/>
    </border>
    <border>
      <left style="medium">
        <color indexed="64"/>
      </left>
      <right/>
      <top/>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cellStyleXfs>
  <cellXfs count="220">
    <xf numFmtId="0" fontId="0" fillId="0" borderId="0" xfId="0"/>
    <xf numFmtId="43" fontId="0" fillId="0" borderId="0" xfId="0" applyNumberFormat="1"/>
    <xf numFmtId="43" fontId="0" fillId="0" borderId="0" xfId="1" applyFont="1"/>
    <xf numFmtId="0" fontId="4" fillId="0" borderId="2" xfId="0" applyFont="1" applyBorder="1" applyAlignment="1" applyProtection="1">
      <alignment horizontal="center" wrapText="1"/>
    </xf>
    <xf numFmtId="0" fontId="4" fillId="0" borderId="0" xfId="0" applyFont="1" applyBorder="1" applyAlignment="1" applyProtection="1">
      <alignment horizontal="center"/>
    </xf>
    <xf numFmtId="0" fontId="4" fillId="0" borderId="0" xfId="0" applyFont="1" applyBorder="1" applyAlignment="1" applyProtection="1">
      <alignment horizontal="center" wrapText="1"/>
    </xf>
    <xf numFmtId="0" fontId="5" fillId="0" borderId="2" xfId="0" applyFont="1" applyBorder="1" applyAlignment="1" applyProtection="1">
      <alignment horizontal="center" wrapText="1"/>
    </xf>
    <xf numFmtId="0" fontId="4" fillId="0" borderId="0" xfId="0" applyFont="1" applyBorder="1" applyProtection="1"/>
    <xf numFmtId="43" fontId="0" fillId="0" borderId="0" xfId="1" applyNumberFormat="1" applyFont="1"/>
    <xf numFmtId="165" fontId="0" fillId="0" borderId="3" xfId="1" applyNumberFormat="1" applyFont="1" applyBorder="1"/>
    <xf numFmtId="0" fontId="0" fillId="0" borderId="0" xfId="0" applyProtection="1"/>
    <xf numFmtId="0" fontId="6" fillId="0" borderId="4" xfId="0" applyFont="1" applyBorder="1" applyAlignment="1">
      <alignment horizontal="center"/>
    </xf>
    <xf numFmtId="0" fontId="0" fillId="0" borderId="6" xfId="0" applyBorder="1" applyProtection="1"/>
    <xf numFmtId="0" fontId="0" fillId="0" borderId="7" xfId="0" applyBorder="1"/>
    <xf numFmtId="0" fontId="0" fillId="0" borderId="1" xfId="0" applyBorder="1"/>
    <xf numFmtId="0" fontId="0" fillId="0" borderId="0" xfId="0" applyBorder="1"/>
    <xf numFmtId="165" fontId="0" fillId="0" borderId="0" xfId="1" applyNumberFormat="1" applyFont="1" applyBorder="1"/>
    <xf numFmtId="165" fontId="0" fillId="0" borderId="8" xfId="1" applyNumberFormat="1" applyFont="1" applyBorder="1"/>
    <xf numFmtId="0" fontId="0" fillId="0" borderId="10" xfId="0" applyBorder="1"/>
    <xf numFmtId="0" fontId="0" fillId="0" borderId="1" xfId="0" applyBorder="1" applyProtection="1"/>
    <xf numFmtId="0" fontId="0" fillId="0" borderId="0" xfId="0" applyBorder="1" applyProtection="1"/>
    <xf numFmtId="0" fontId="0" fillId="0" borderId="0" xfId="0" applyBorder="1" applyAlignment="1" applyProtection="1">
      <alignment horizontal="center"/>
    </xf>
    <xf numFmtId="0" fontId="0" fillId="0" borderId="8" xfId="0" applyBorder="1" applyProtection="1"/>
    <xf numFmtId="0" fontId="7" fillId="0" borderId="0" xfId="0" applyFont="1" applyFill="1" applyBorder="1" applyAlignment="1" applyProtection="1"/>
    <xf numFmtId="0" fontId="7" fillId="0" borderId="0" xfId="0" applyFont="1" applyFill="1" applyBorder="1" applyAlignment="1" applyProtection="1">
      <alignment horizontal="center"/>
    </xf>
    <xf numFmtId="0" fontId="3" fillId="0" borderId="8" xfId="0" applyFont="1" applyBorder="1" applyProtection="1"/>
    <xf numFmtId="0" fontId="9" fillId="0" borderId="0" xfId="0" applyFont="1" applyBorder="1" applyAlignment="1" applyProtection="1">
      <alignment horizontal="center" wrapText="1"/>
    </xf>
    <xf numFmtId="0" fontId="9" fillId="0" borderId="0" xfId="0" applyFont="1" applyBorder="1" applyAlignment="1" applyProtection="1">
      <alignment horizontal="center"/>
    </xf>
    <xf numFmtId="166" fontId="10" fillId="0" borderId="1" xfId="0" applyNumberFormat="1" applyFont="1" applyBorder="1" applyProtection="1"/>
    <xf numFmtId="0" fontId="11" fillId="0" borderId="1" xfId="0" applyFont="1" applyBorder="1" applyAlignment="1" applyProtection="1">
      <alignment horizontal="center"/>
    </xf>
    <xf numFmtId="166" fontId="6" fillId="0" borderId="1" xfId="0" applyNumberFormat="1" applyFont="1" applyBorder="1" applyProtection="1"/>
    <xf numFmtId="166" fontId="0" fillId="0" borderId="1" xfId="0" applyNumberFormat="1" applyBorder="1" applyProtection="1"/>
    <xf numFmtId="166" fontId="0" fillId="0" borderId="0" xfId="0" applyNumberFormat="1" applyBorder="1" applyProtection="1"/>
    <xf numFmtId="166" fontId="0" fillId="0" borderId="0" xfId="0" applyNumberFormat="1" applyBorder="1" applyAlignment="1" applyProtection="1">
      <alignment horizontal="center"/>
    </xf>
    <xf numFmtId="166" fontId="0" fillId="0" borderId="8" xfId="0" applyNumberFormat="1" applyBorder="1" applyProtection="1"/>
    <xf numFmtId="166" fontId="6" fillId="0" borderId="10" xfId="0" applyNumberFormat="1" applyFont="1" applyBorder="1" applyProtection="1"/>
    <xf numFmtId="166" fontId="0" fillId="0" borderId="2" xfId="0" applyNumberFormat="1" applyBorder="1" applyProtection="1"/>
    <xf numFmtId="166" fontId="0" fillId="0" borderId="2" xfId="0" applyNumberFormat="1" applyBorder="1" applyAlignment="1" applyProtection="1">
      <alignment horizontal="center"/>
    </xf>
    <xf numFmtId="166" fontId="0" fillId="0" borderId="11" xfId="0" applyNumberFormat="1" applyBorder="1" applyProtection="1"/>
    <xf numFmtId="165" fontId="10" fillId="2" borderId="0" xfId="1" applyNumberFormat="1" applyFont="1" applyFill="1" applyBorder="1" applyAlignment="1" applyProtection="1">
      <alignment horizontal="center" wrapText="1"/>
      <protection locked="0"/>
    </xf>
    <xf numFmtId="165" fontId="10" fillId="0" borderId="0" xfId="1" applyNumberFormat="1" applyFont="1" applyBorder="1" applyAlignment="1" applyProtection="1">
      <alignment horizontal="center" wrapText="1"/>
    </xf>
    <xf numFmtId="165" fontId="11" fillId="0" borderId="0" xfId="1" applyNumberFormat="1" applyFont="1" applyBorder="1" applyAlignment="1" applyProtection="1">
      <alignment horizontal="center"/>
    </xf>
    <xf numFmtId="165" fontId="10" fillId="0" borderId="0" xfId="1" applyNumberFormat="1" applyFont="1" applyFill="1" applyBorder="1" applyAlignment="1" applyProtection="1">
      <alignment horizontal="center" wrapText="1"/>
    </xf>
    <xf numFmtId="165" fontId="9" fillId="0" borderId="0" xfId="1" applyNumberFormat="1" applyFont="1" applyBorder="1" applyAlignment="1" applyProtection="1">
      <alignment horizontal="center" wrapText="1"/>
    </xf>
    <xf numFmtId="165" fontId="3" fillId="0" borderId="0" xfId="1" applyNumberFormat="1" applyFont="1" applyBorder="1" applyAlignment="1" applyProtection="1">
      <alignment horizontal="center"/>
    </xf>
    <xf numFmtId="165" fontId="9" fillId="2" borderId="0" xfId="1" applyNumberFormat="1" applyFont="1" applyFill="1" applyBorder="1" applyAlignment="1" applyProtection="1">
      <alignment horizontal="center" wrapText="1"/>
      <protection locked="0"/>
    </xf>
    <xf numFmtId="0" fontId="0" fillId="0" borderId="5" xfId="0" applyBorder="1"/>
    <xf numFmtId="0" fontId="0" fillId="0" borderId="6" xfId="0" applyBorder="1"/>
    <xf numFmtId="0" fontId="6" fillId="0" borderId="0" xfId="0" applyFont="1" applyBorder="1" applyAlignment="1">
      <alignment horizontal="center"/>
    </xf>
    <xf numFmtId="0" fontId="0" fillId="0" borderId="8" xfId="0" applyBorder="1"/>
    <xf numFmtId="0" fontId="0" fillId="0" borderId="2" xfId="0" applyBorder="1"/>
    <xf numFmtId="0" fontId="0" fillId="0" borderId="11" xfId="0" applyBorder="1"/>
    <xf numFmtId="165" fontId="0" fillId="0" borderId="0" xfId="0" applyNumberFormat="1" applyBorder="1"/>
    <xf numFmtId="43" fontId="0" fillId="0" borderId="0" xfId="1" applyFont="1" applyBorder="1"/>
    <xf numFmtId="0" fontId="0" fillId="0" borderId="1" xfId="0" applyBorder="1" applyAlignment="1">
      <alignment horizontal="left" indent="1"/>
    </xf>
    <xf numFmtId="165" fontId="0" fillId="0" borderId="0" xfId="0" applyNumberFormat="1"/>
    <xf numFmtId="165" fontId="0" fillId="0" borderId="3" xfId="0" applyNumberFormat="1" applyBorder="1"/>
    <xf numFmtId="165" fontId="0" fillId="0" borderId="0" xfId="1" applyNumberFormat="1" applyFont="1" applyFill="1" applyBorder="1"/>
    <xf numFmtId="0" fontId="4" fillId="0" borderId="13" xfId="0" applyFont="1" applyBorder="1" applyAlignment="1" applyProtection="1">
      <alignment horizontal="center" wrapText="1"/>
    </xf>
    <xf numFmtId="0" fontId="4" fillId="0" borderId="6" xfId="0" applyFont="1" applyBorder="1" applyAlignment="1" applyProtection="1">
      <alignment horizontal="center"/>
    </xf>
    <xf numFmtId="0" fontId="4" fillId="0" borderId="6" xfId="0" applyFont="1" applyBorder="1" applyAlignment="1" applyProtection="1">
      <alignment horizontal="center" wrapText="1"/>
    </xf>
    <xf numFmtId="0" fontId="5" fillId="0" borderId="13" xfId="0" applyFont="1" applyBorder="1" applyAlignment="1" applyProtection="1">
      <alignment horizontal="center" wrapText="1"/>
    </xf>
    <xf numFmtId="0" fontId="5" fillId="0" borderId="14" xfId="0" applyFont="1" applyBorder="1" applyAlignment="1" applyProtection="1">
      <alignment horizontal="center" wrapText="1"/>
    </xf>
    <xf numFmtId="0" fontId="0" fillId="0" borderId="1" xfId="0" applyBorder="1" applyAlignment="1">
      <alignment horizontal="left" indent="26"/>
    </xf>
    <xf numFmtId="0" fontId="0" fillId="0" borderId="1" xfId="0" applyBorder="1" applyAlignment="1">
      <alignment horizontal="left" indent="28"/>
    </xf>
    <xf numFmtId="165" fontId="0" fillId="0" borderId="16" xfId="0" applyNumberFormat="1" applyBorder="1"/>
    <xf numFmtId="43" fontId="0" fillId="0" borderId="2" xfId="1" applyFont="1" applyBorder="1"/>
    <xf numFmtId="0" fontId="0" fillId="0" borderId="1" xfId="0" applyBorder="1" applyAlignment="1">
      <alignment horizontal="left" indent="12"/>
    </xf>
    <xf numFmtId="43" fontId="0" fillId="0" borderId="6" xfId="1" applyFont="1" applyBorder="1"/>
    <xf numFmtId="0" fontId="6" fillId="0" borderId="1" xfId="0" applyFont="1" applyBorder="1"/>
    <xf numFmtId="0" fontId="0" fillId="0" borderId="0" xfId="0" applyFont="1" applyBorder="1"/>
    <xf numFmtId="0" fontId="0" fillId="0" borderId="7" xfId="0" applyFill="1" applyBorder="1" applyProtection="1"/>
    <xf numFmtId="165" fontId="0" fillId="4" borderId="3" xfId="0" applyNumberFormat="1" applyFill="1" applyBorder="1"/>
    <xf numFmtId="165" fontId="0" fillId="4" borderId="0" xfId="0" applyNumberFormat="1" applyFill="1" applyBorder="1"/>
    <xf numFmtId="165" fontId="12" fillId="0" borderId="0" xfId="0" applyNumberFormat="1" applyFont="1" applyBorder="1"/>
    <xf numFmtId="165" fontId="12" fillId="0" borderId="8" xfId="0" applyNumberFormat="1" applyFont="1" applyBorder="1"/>
    <xf numFmtId="165" fontId="0" fillId="0" borderId="0" xfId="0" applyNumberFormat="1" applyFill="1" applyBorder="1"/>
    <xf numFmtId="0" fontId="2" fillId="0" borderId="0" xfId="0" applyFont="1" applyBorder="1" applyAlignment="1">
      <alignment horizontal="center"/>
    </xf>
    <xf numFmtId="165" fontId="0" fillId="0" borderId="0" xfId="1" applyNumberFormat="1" applyFont="1"/>
    <xf numFmtId="0" fontId="14" fillId="0" borderId="0" xfId="0" applyFont="1" applyProtection="1"/>
    <xf numFmtId="164" fontId="0" fillId="0" borderId="0" xfId="2" applyNumberFormat="1" applyFont="1" applyProtection="1"/>
    <xf numFmtId="165" fontId="0" fillId="0" borderId="0" xfId="1" applyNumberFormat="1" applyFont="1" applyBorder="1" applyProtection="1"/>
    <xf numFmtId="165" fontId="0" fillId="0" borderId="0" xfId="1" applyNumberFormat="1" applyFont="1" applyProtection="1"/>
    <xf numFmtId="0" fontId="13" fillId="0" borderId="0" xfId="0" applyFont="1" applyBorder="1" applyAlignment="1" applyProtection="1">
      <alignment horizontal="center"/>
    </xf>
    <xf numFmtId="165" fontId="0" fillId="0" borderId="0" xfId="0" applyNumberFormat="1" applyBorder="1" applyProtection="1"/>
    <xf numFmtId="0" fontId="15" fillId="0" borderId="0" xfId="0" applyFont="1" applyBorder="1" applyAlignment="1" applyProtection="1">
      <alignment horizontal="center"/>
    </xf>
    <xf numFmtId="165" fontId="6" fillId="0" borderId="4" xfId="1" applyNumberFormat="1" applyFont="1" applyBorder="1" applyAlignment="1" applyProtection="1">
      <alignment horizontal="center"/>
    </xf>
    <xf numFmtId="0" fontId="6" fillId="0" borderId="0" xfId="0" applyFont="1" applyAlignment="1">
      <alignment horizontal="left" wrapText="1" indent="3"/>
    </xf>
    <xf numFmtId="0" fontId="6" fillId="0" borderId="0" xfId="0" applyFont="1"/>
    <xf numFmtId="0" fontId="6" fillId="0" borderId="0" xfId="0" applyFont="1" applyAlignment="1">
      <alignment wrapText="1"/>
    </xf>
    <xf numFmtId="0" fontId="6" fillId="0" borderId="0" xfId="0" applyFont="1" applyAlignment="1">
      <alignment horizontal="left" wrapText="1" indent="5"/>
    </xf>
    <xf numFmtId="165" fontId="6" fillId="0" borderId="0" xfId="1" applyNumberFormat="1" applyFont="1"/>
    <xf numFmtId="165" fontId="6" fillId="0" borderId="0" xfId="1" applyNumberFormat="1" applyFont="1" applyBorder="1"/>
    <xf numFmtId="165" fontId="14" fillId="0" borderId="0" xfId="1" applyNumberFormat="1" applyFont="1" applyProtection="1"/>
    <xf numFmtId="43" fontId="0" fillId="0" borderId="0" xfId="1" applyFont="1" applyProtection="1"/>
    <xf numFmtId="0" fontId="0" fillId="0" borderId="0" xfId="0" applyFill="1" applyBorder="1" applyProtection="1"/>
    <xf numFmtId="0" fontId="6" fillId="0" borderId="7" xfId="0" applyFont="1" applyFill="1" applyBorder="1" applyAlignment="1" applyProtection="1">
      <alignment horizontal="center"/>
    </xf>
    <xf numFmtId="0" fontId="6" fillId="5" borderId="5" xfId="0" applyFont="1" applyFill="1" applyBorder="1" applyAlignment="1" applyProtection="1">
      <alignment wrapText="1"/>
    </xf>
    <xf numFmtId="0" fontId="0" fillId="5" borderId="6" xfId="0" applyFill="1" applyBorder="1" applyProtection="1"/>
    <xf numFmtId="14" fontId="6" fillId="0" borderId="4" xfId="0" applyNumberFormat="1" applyFont="1" applyBorder="1" applyAlignment="1" applyProtection="1">
      <alignment horizontal="center"/>
    </xf>
    <xf numFmtId="14" fontId="6" fillId="0" borderId="4" xfId="0" applyNumberFormat="1" applyFont="1" applyFill="1" applyBorder="1" applyAlignment="1" applyProtection="1">
      <alignment horizontal="center"/>
    </xf>
    <xf numFmtId="14" fontId="6" fillId="0" borderId="8" xfId="0" applyNumberFormat="1" applyFont="1" applyFill="1" applyBorder="1" applyAlignment="1" applyProtection="1">
      <alignment horizontal="center"/>
    </xf>
    <xf numFmtId="0" fontId="0" fillId="5" borderId="1" xfId="0" applyFill="1" applyBorder="1" applyProtection="1"/>
    <xf numFmtId="0" fontId="0" fillId="5" borderId="0" xfId="0" applyFill="1" applyBorder="1" applyProtection="1"/>
    <xf numFmtId="14" fontId="6" fillId="5" borderId="4" xfId="0" applyNumberFormat="1" applyFont="1" applyFill="1" applyBorder="1" applyAlignment="1" applyProtection="1">
      <alignment horizontal="center"/>
    </xf>
    <xf numFmtId="0" fontId="6" fillId="5" borderId="0" xfId="0" applyFont="1" applyFill="1" applyBorder="1" applyAlignment="1" applyProtection="1">
      <alignment horizontal="center"/>
    </xf>
    <xf numFmtId="0" fontId="0" fillId="0" borderId="1" xfId="0" applyBorder="1" applyAlignment="1" applyProtection="1">
      <alignment wrapText="1"/>
    </xf>
    <xf numFmtId="165" fontId="0" fillId="0" borderId="8" xfId="1" applyNumberFormat="1" applyFont="1" applyFill="1" applyBorder="1" applyProtection="1"/>
    <xf numFmtId="164" fontId="0" fillId="5" borderId="0" xfId="2" applyNumberFormat="1" applyFont="1" applyFill="1" applyBorder="1" applyProtection="1"/>
    <xf numFmtId="164" fontId="0" fillId="5" borderId="8" xfId="0" applyNumberFormat="1" applyFill="1" applyBorder="1" applyProtection="1"/>
    <xf numFmtId="165" fontId="0" fillId="0" borderId="3" xfId="1" applyNumberFormat="1" applyFont="1" applyBorder="1" applyProtection="1"/>
    <xf numFmtId="164" fontId="0" fillId="5" borderId="4" xfId="2" applyNumberFormat="1" applyFont="1" applyFill="1" applyBorder="1" applyProtection="1"/>
    <xf numFmtId="0" fontId="0" fillId="0" borderId="8" xfId="0" applyFill="1" applyBorder="1" applyProtection="1"/>
    <xf numFmtId="0" fontId="0" fillId="5" borderId="1" xfId="0" applyFill="1" applyBorder="1" applyAlignment="1" applyProtection="1">
      <alignment horizontal="left" indent="1"/>
    </xf>
    <xf numFmtId="0" fontId="0" fillId="5" borderId="8" xfId="0" applyFill="1" applyBorder="1" applyProtection="1"/>
    <xf numFmtId="164" fontId="0" fillId="0" borderId="8" xfId="2" applyNumberFormat="1" applyFont="1" applyFill="1" applyBorder="1" applyProtection="1"/>
    <xf numFmtId="167" fontId="0" fillId="0" borderId="0" xfId="2" applyNumberFormat="1" applyFont="1" applyProtection="1"/>
    <xf numFmtId="0" fontId="0" fillId="5" borderId="1" xfId="0" applyFill="1" applyBorder="1" applyAlignment="1" applyProtection="1">
      <alignment horizontal="left" indent="2"/>
    </xf>
    <xf numFmtId="164" fontId="0" fillId="5" borderId="3" xfId="0" applyNumberFormat="1" applyFill="1" applyBorder="1" applyProtection="1"/>
    <xf numFmtId="0" fontId="2" fillId="0" borderId="10" xfId="0" applyFont="1" applyBorder="1" applyAlignment="1" applyProtection="1">
      <alignment wrapText="1"/>
    </xf>
    <xf numFmtId="0" fontId="0" fillId="0" borderId="2" xfId="0" applyBorder="1" applyProtection="1"/>
    <xf numFmtId="165" fontId="0" fillId="0" borderId="11" xfId="1" applyNumberFormat="1" applyFont="1" applyFill="1" applyBorder="1" applyProtection="1"/>
    <xf numFmtId="0" fontId="0" fillId="5" borderId="10" xfId="0" applyFill="1" applyBorder="1" applyProtection="1"/>
    <xf numFmtId="0" fontId="0" fillId="5" borderId="2" xfId="0" applyFill="1" applyBorder="1" applyProtection="1"/>
    <xf numFmtId="0" fontId="0" fillId="5" borderId="11" xfId="0" applyFill="1" applyBorder="1" applyProtection="1"/>
    <xf numFmtId="0" fontId="6" fillId="0" borderId="0" xfId="0" applyFont="1" applyBorder="1" applyProtection="1"/>
    <xf numFmtId="0" fontId="6" fillId="0" borderId="8" xfId="0" applyFont="1" applyFill="1" applyBorder="1" applyAlignment="1" applyProtection="1">
      <alignment horizontal="center"/>
    </xf>
    <xf numFmtId="14" fontId="6" fillId="0" borderId="0" xfId="0" applyNumberFormat="1" applyFont="1" applyBorder="1" applyAlignment="1" applyProtection="1">
      <alignment horizontal="center"/>
    </xf>
    <xf numFmtId="14" fontId="6" fillId="0" borderId="0" xfId="0" applyNumberFormat="1" applyFont="1" applyFill="1" applyBorder="1" applyAlignment="1" applyProtection="1">
      <alignment horizontal="center"/>
    </xf>
    <xf numFmtId="165" fontId="0" fillId="0" borderId="0" xfId="1" applyNumberFormat="1" applyFont="1" applyFill="1" applyBorder="1" applyProtection="1"/>
    <xf numFmtId="10" fontId="0" fillId="0" borderId="0" xfId="2" applyNumberFormat="1" applyFont="1" applyBorder="1" applyProtection="1"/>
    <xf numFmtId="10" fontId="0" fillId="0" borderId="8" xfId="2" applyNumberFormat="1" applyFont="1" applyFill="1" applyBorder="1" applyProtection="1"/>
    <xf numFmtId="0" fontId="0" fillId="0" borderId="0" xfId="0" applyBorder="1" applyAlignment="1" applyProtection="1">
      <alignment wrapText="1"/>
    </xf>
    <xf numFmtId="0" fontId="0" fillId="0" borderId="0" xfId="0" applyBorder="1" applyAlignment="1" applyProtection="1">
      <alignment horizontal="left" wrapText="1" indent="1"/>
    </xf>
    <xf numFmtId="0" fontId="0" fillId="0" borderId="0" xfId="0" applyBorder="1" applyAlignment="1" applyProtection="1">
      <alignment horizontal="left" wrapText="1" indent="2"/>
    </xf>
    <xf numFmtId="10" fontId="0" fillId="0" borderId="3" xfId="2" applyNumberFormat="1" applyFont="1" applyBorder="1" applyProtection="1"/>
    <xf numFmtId="0" fontId="0" fillId="0" borderId="10" xfId="0" applyBorder="1" applyProtection="1"/>
    <xf numFmtId="165" fontId="0" fillId="0" borderId="2" xfId="1" applyNumberFormat="1" applyFont="1" applyBorder="1" applyProtection="1"/>
    <xf numFmtId="0" fontId="0" fillId="0" borderId="11" xfId="0" applyFill="1" applyBorder="1" applyProtection="1"/>
    <xf numFmtId="165" fontId="0" fillId="6" borderId="0" xfId="1" applyNumberFormat="1" applyFont="1" applyFill="1"/>
    <xf numFmtId="165" fontId="0" fillId="6" borderId="4" xfId="1" applyNumberFormat="1" applyFont="1" applyFill="1" applyBorder="1"/>
    <xf numFmtId="165" fontId="16" fillId="0" borderId="19" xfId="4" applyNumberFormat="1" applyFont="1" applyFill="1" applyBorder="1" applyProtection="1"/>
    <xf numFmtId="0" fontId="17" fillId="0" borderId="8" xfId="0" applyFont="1" applyFill="1" applyBorder="1" applyProtection="1"/>
    <xf numFmtId="0" fontId="17" fillId="0" borderId="11" xfId="0" applyFont="1" applyFill="1" applyBorder="1" applyProtection="1"/>
    <xf numFmtId="0" fontId="6" fillId="0" borderId="0" xfId="0" applyFont="1" applyBorder="1" applyAlignment="1" applyProtection="1">
      <alignment horizontal="center"/>
    </xf>
    <xf numFmtId="0" fontId="3" fillId="0" borderId="5" xfId="0" applyFont="1" applyBorder="1" applyAlignment="1" applyProtection="1">
      <alignment horizontal="center"/>
    </xf>
    <xf numFmtId="0" fontId="3" fillId="0" borderId="1" xfId="0" applyFont="1" applyBorder="1" applyAlignment="1" applyProtection="1">
      <alignment horizontal="center"/>
    </xf>
    <xf numFmtId="0" fontId="3" fillId="0" borderId="0" xfId="0" applyFont="1" applyBorder="1" applyAlignment="1" applyProtection="1">
      <alignment horizontal="center"/>
    </xf>
    <xf numFmtId="0" fontId="12" fillId="0" borderId="5" xfId="0" applyFont="1" applyBorder="1" applyAlignment="1" applyProtection="1">
      <alignment wrapText="1"/>
    </xf>
    <xf numFmtId="43" fontId="0" fillId="0" borderId="0" xfId="1" applyNumberFormat="1" applyFont="1" applyFill="1"/>
    <xf numFmtId="165" fontId="0" fillId="0" borderId="0" xfId="1" applyNumberFormat="1" applyFont="1" applyFill="1"/>
    <xf numFmtId="0" fontId="19" fillId="0" borderId="0" xfId="0" applyFont="1" applyFill="1" applyProtection="1"/>
    <xf numFmtId="0" fontId="13" fillId="0" borderId="0" xfId="0" applyFont="1" applyAlignment="1" applyProtection="1">
      <alignment horizontal="center"/>
    </xf>
    <xf numFmtId="0" fontId="13" fillId="0" borderId="20" xfId="0" applyFont="1" applyBorder="1" applyAlignment="1" applyProtection="1">
      <alignment horizontal="center"/>
    </xf>
    <xf numFmtId="0" fontId="13" fillId="0" borderId="0" xfId="0" applyFont="1" applyProtection="1"/>
    <xf numFmtId="43" fontId="0" fillId="0" borderId="0" xfId="4" applyFont="1" applyProtection="1"/>
    <xf numFmtId="43" fontId="0" fillId="0" borderId="0" xfId="4" applyFont="1" applyBorder="1" applyProtection="1"/>
    <xf numFmtId="165" fontId="0" fillId="0" borderId="0" xfId="4" applyNumberFormat="1" applyFont="1" applyProtection="1"/>
    <xf numFmtId="165" fontId="14" fillId="7" borderId="0" xfId="4" applyNumberFormat="1" applyFont="1" applyFill="1" applyBorder="1" applyProtection="1"/>
    <xf numFmtId="43" fontId="0" fillId="0" borderId="0" xfId="0" applyNumberFormat="1" applyProtection="1"/>
    <xf numFmtId="165" fontId="0" fillId="0" borderId="0" xfId="0" applyNumberFormat="1" applyProtection="1"/>
    <xf numFmtId="165" fontId="0" fillId="0" borderId="21" xfId="4" applyNumberFormat="1" applyFont="1" applyBorder="1" applyProtection="1"/>
    <xf numFmtId="43" fontId="14" fillId="7" borderId="0" xfId="4" applyFont="1" applyFill="1" applyBorder="1" applyProtection="1"/>
    <xf numFmtId="165" fontId="0" fillId="0" borderId="4" xfId="4" applyNumberFormat="1" applyFont="1" applyBorder="1" applyProtection="1"/>
    <xf numFmtId="168" fontId="0" fillId="0" borderId="0" xfId="2" applyNumberFormat="1" applyFont="1" applyProtection="1"/>
    <xf numFmtId="0" fontId="21" fillId="0" borderId="0" xfId="0" applyFont="1" applyProtection="1"/>
    <xf numFmtId="168" fontId="14" fillId="7" borderId="0" xfId="2" applyNumberFormat="1" applyFont="1" applyFill="1" applyBorder="1" applyProtection="1"/>
    <xf numFmtId="0" fontId="22" fillId="0" borderId="0" xfId="0" applyFont="1" applyProtection="1"/>
    <xf numFmtId="0" fontId="23" fillId="0" borderId="0" xfId="0" applyFont="1" applyProtection="1"/>
    <xf numFmtId="165" fontId="0" fillId="0" borderId="0" xfId="4" applyNumberFormat="1" applyFont="1" applyBorder="1" applyProtection="1"/>
    <xf numFmtId="165" fontId="0" fillId="0" borderId="20" xfId="4" applyNumberFormat="1" applyFont="1" applyBorder="1" applyProtection="1"/>
    <xf numFmtId="0" fontId="6" fillId="0" borderId="0" xfId="0" applyFont="1" applyFill="1" applyProtection="1"/>
    <xf numFmtId="0" fontId="14" fillId="0" borderId="0" xfId="0" applyFont="1" applyFill="1" applyBorder="1" applyProtection="1"/>
    <xf numFmtId="165" fontId="25" fillId="0" borderId="0" xfId="4" applyNumberFormat="1" applyFont="1" applyFill="1" applyBorder="1" applyAlignment="1" applyProtection="1">
      <alignment horizontal="center"/>
    </xf>
    <xf numFmtId="0" fontId="14" fillId="0" borderId="0" xfId="0" applyFont="1" applyBorder="1" applyProtection="1"/>
    <xf numFmtId="0" fontId="14" fillId="0" borderId="0" xfId="0" applyFont="1" applyAlignment="1" applyProtection="1">
      <alignment vertical="top"/>
    </xf>
    <xf numFmtId="0" fontId="0" fillId="0" borderId="0" xfId="0" applyAlignment="1" applyProtection="1">
      <alignment vertical="top"/>
    </xf>
    <xf numFmtId="168" fontId="14" fillId="7" borderId="0" xfId="2" applyNumberFormat="1" applyFont="1" applyFill="1" applyProtection="1"/>
    <xf numFmtId="165" fontId="14" fillId="0" borderId="20" xfId="4" applyNumberFormat="1" applyFont="1" applyBorder="1" applyProtection="1"/>
    <xf numFmtId="0" fontId="6" fillId="0" borderId="0" xfId="0" applyFont="1" applyFill="1" applyAlignment="1" applyProtection="1">
      <alignment horizontal="center"/>
    </xf>
    <xf numFmtId="165" fontId="24" fillId="8" borderId="3" xfId="4" applyNumberFormat="1" applyFont="1" applyFill="1" applyBorder="1" applyProtection="1"/>
    <xf numFmtId="43" fontId="13" fillId="9" borderId="3" xfId="4" applyNumberFormat="1" applyFont="1" applyFill="1" applyBorder="1" applyProtection="1"/>
    <xf numFmtId="165" fontId="0" fillId="2" borderId="0" xfId="1" applyNumberFormat="1" applyFont="1" applyFill="1" applyBorder="1" applyProtection="1">
      <protection locked="0"/>
    </xf>
    <xf numFmtId="164" fontId="0" fillId="2" borderId="0" xfId="2" applyNumberFormat="1" applyFont="1" applyFill="1" applyBorder="1" applyProtection="1">
      <protection locked="0"/>
    </xf>
    <xf numFmtId="165" fontId="0" fillId="2" borderId="2" xfId="1" applyNumberFormat="1" applyFont="1" applyFill="1" applyBorder="1" applyProtection="1">
      <protection locked="0"/>
    </xf>
    <xf numFmtId="165" fontId="0" fillId="2" borderId="0" xfId="1" applyNumberFormat="1" applyFont="1" applyFill="1" applyProtection="1">
      <protection locked="0"/>
    </xf>
    <xf numFmtId="165" fontId="0" fillId="2" borderId="4" xfId="4" applyNumberFormat="1" applyFont="1" applyFill="1" applyBorder="1" applyProtection="1">
      <protection locked="0"/>
    </xf>
    <xf numFmtId="165" fontId="0" fillId="2" borderId="0" xfId="4" applyNumberFormat="1" applyFont="1" applyFill="1" applyBorder="1" applyProtection="1">
      <protection locked="0"/>
    </xf>
    <xf numFmtId="0" fontId="3" fillId="0" borderId="0" xfId="0" applyFont="1" applyBorder="1" applyAlignment="1" applyProtection="1">
      <alignment horizontal="center"/>
    </xf>
    <xf numFmtId="14" fontId="6" fillId="0" borderId="15" xfId="0" applyNumberFormat="1" applyFont="1" applyBorder="1" applyAlignment="1" applyProtection="1">
      <alignment horizontal="center"/>
    </xf>
    <xf numFmtId="0" fontId="6" fillId="0" borderId="15" xfId="0" applyFont="1" applyBorder="1" applyAlignment="1" applyProtection="1">
      <alignment horizontal="center"/>
    </xf>
    <xf numFmtId="0" fontId="6" fillId="0" borderId="6" xfId="0" applyFont="1" applyBorder="1" applyAlignment="1" applyProtection="1">
      <alignment horizontal="center"/>
    </xf>
    <xf numFmtId="0" fontId="6" fillId="0" borderId="0" xfId="0" applyFont="1" applyBorder="1" applyAlignment="1" applyProtection="1">
      <alignment horizontal="center"/>
    </xf>
    <xf numFmtId="0" fontId="6" fillId="5" borderId="15" xfId="0" applyFont="1" applyFill="1" applyBorder="1" applyAlignment="1" applyProtection="1">
      <alignment horizontal="center"/>
    </xf>
    <xf numFmtId="0" fontId="6" fillId="5" borderId="7" xfId="0" applyFont="1" applyFill="1" applyBorder="1" applyAlignment="1" applyProtection="1">
      <alignment horizontal="center" wrapText="1"/>
    </xf>
    <xf numFmtId="0" fontId="6" fillId="5" borderId="9" xfId="0" applyFont="1" applyFill="1" applyBorder="1" applyAlignment="1" applyProtection="1">
      <alignment horizontal="center" wrapText="1"/>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0" borderId="1" xfId="0" applyFont="1" applyBorder="1" applyAlignment="1" applyProtection="1">
      <alignment horizontal="center"/>
    </xf>
    <xf numFmtId="0" fontId="3" fillId="0" borderId="0" xfId="0" applyFont="1" applyBorder="1" applyAlignment="1" applyProtection="1">
      <alignment horizontal="center"/>
    </xf>
    <xf numFmtId="0" fontId="3" fillId="0" borderId="8" xfId="0" applyFont="1" applyBorder="1" applyAlignment="1" applyProtection="1">
      <alignment horizontal="center"/>
    </xf>
    <xf numFmtId="0" fontId="7" fillId="3" borderId="12" xfId="0" applyFont="1" applyFill="1" applyBorder="1" applyAlignment="1" applyProtection="1">
      <alignment horizontal="center"/>
    </xf>
    <xf numFmtId="0" fontId="7" fillId="3" borderId="13" xfId="0" applyFont="1" applyFill="1" applyBorder="1" applyAlignment="1" applyProtection="1">
      <alignment horizontal="center"/>
    </xf>
    <xf numFmtId="0" fontId="7" fillId="3" borderId="14" xfId="0" applyFont="1" applyFill="1" applyBorder="1" applyAlignment="1" applyProtection="1">
      <alignment horizontal="center"/>
    </xf>
    <xf numFmtId="0" fontId="8" fillId="3" borderId="12" xfId="0" applyFont="1" applyFill="1" applyBorder="1" applyAlignment="1" applyProtection="1">
      <alignment horizontal="center" wrapText="1"/>
    </xf>
    <xf numFmtId="0" fontId="8" fillId="3" borderId="13" xfId="0" applyFont="1" applyFill="1" applyBorder="1" applyAlignment="1" applyProtection="1">
      <alignment horizontal="center" wrapText="1"/>
    </xf>
    <xf numFmtId="0" fontId="8" fillId="3" borderId="14" xfId="0" applyFont="1" applyFill="1" applyBorder="1" applyAlignment="1" applyProtection="1">
      <alignment horizontal="center" wrapText="1"/>
    </xf>
    <xf numFmtId="0" fontId="0" fillId="0" borderId="0" xfId="0" applyAlignment="1">
      <alignment horizontal="left" vertical="top" wrapText="1"/>
    </xf>
    <xf numFmtId="0" fontId="16" fillId="0" borderId="17" xfId="0" applyFont="1" applyFill="1" applyBorder="1" applyAlignment="1" applyProtection="1">
      <alignment horizontal="center" wrapText="1"/>
    </xf>
    <xf numFmtId="0" fontId="16" fillId="0" borderId="18" xfId="0" applyFont="1" applyFill="1" applyBorder="1" applyAlignment="1" applyProtection="1">
      <alignment horizontal="center" wrapText="1"/>
    </xf>
    <xf numFmtId="0" fontId="20" fillId="0" borderId="4" xfId="0" applyFont="1" applyBorder="1" applyAlignment="1" applyProtection="1">
      <alignment horizontal="center"/>
    </xf>
    <xf numFmtId="0" fontId="14" fillId="0" borderId="0" xfId="0" applyFont="1" applyAlignment="1" applyProtection="1">
      <alignment horizontal="left" vertical="top" wrapText="1"/>
    </xf>
    <xf numFmtId="0" fontId="0" fillId="0" borderId="0" xfId="0" applyAlignment="1" applyProtection="1">
      <alignment horizontal="left" vertical="top" wrapText="1"/>
    </xf>
    <xf numFmtId="0" fontId="13" fillId="0" borderId="4" xfId="0" applyFont="1" applyBorder="1" applyAlignment="1" applyProtection="1">
      <alignment horizontal="center"/>
    </xf>
    <xf numFmtId="0" fontId="27" fillId="0" borderId="0" xfId="0" applyFont="1" applyProtection="1"/>
    <xf numFmtId="165" fontId="26" fillId="0" borderId="0" xfId="0" applyNumberFormat="1" applyFont="1" applyBorder="1" applyAlignment="1" applyProtection="1">
      <alignment horizontal="center"/>
    </xf>
    <xf numFmtId="165" fontId="10" fillId="0" borderId="0" xfId="0" applyNumberFormat="1" applyFont="1" applyBorder="1" applyAlignment="1" applyProtection="1">
      <alignment horizontal="center"/>
    </xf>
    <xf numFmtId="0" fontId="28" fillId="0" borderId="1" xfId="0" applyFont="1" applyBorder="1" applyProtection="1"/>
    <xf numFmtId="0" fontId="28" fillId="0" borderId="0" xfId="0" applyFont="1" applyBorder="1" applyProtection="1"/>
  </cellXfs>
  <cellStyles count="5">
    <cellStyle name="Comma" xfId="1" builtinId="3"/>
    <cellStyle name="Comma 4" xfId="4"/>
    <cellStyle name="Normal" xfId="0" builtinId="0"/>
    <cellStyle name="Percent" xfId="2" builtinId="5"/>
    <cellStyle name="Percent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9525</xdr:colOff>
      <xdr:row>5</xdr:row>
      <xdr:rowOff>179294</xdr:rowOff>
    </xdr:from>
    <xdr:to>
      <xdr:col>5</xdr:col>
      <xdr:colOff>352425</xdr:colOff>
      <xdr:row>6</xdr:row>
      <xdr:rowOff>187138</xdr:rowOff>
    </xdr:to>
    <xdr:sp macro="" textlink="">
      <xdr:nvSpPr>
        <xdr:cNvPr id="2" name="TextBox 1"/>
        <xdr:cNvSpPr txBox="1"/>
      </xdr:nvSpPr>
      <xdr:spPr>
        <a:xfrm>
          <a:off x="7515225" y="1712819"/>
          <a:ext cx="342900" cy="198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91</a:t>
          </a:r>
        </a:p>
      </xdr:txBody>
    </xdr:sp>
    <xdr:clientData/>
  </xdr:twoCellAnchor>
  <xdr:twoCellAnchor>
    <xdr:from>
      <xdr:col>5</xdr:col>
      <xdr:colOff>0</xdr:colOff>
      <xdr:row>4</xdr:row>
      <xdr:rowOff>145676</xdr:rowOff>
    </xdr:from>
    <xdr:to>
      <xdr:col>5</xdr:col>
      <xdr:colOff>342900</xdr:colOff>
      <xdr:row>6</xdr:row>
      <xdr:rowOff>7844</xdr:rowOff>
    </xdr:to>
    <xdr:sp macro="" textlink="">
      <xdr:nvSpPr>
        <xdr:cNvPr id="3" name="TextBox 2"/>
        <xdr:cNvSpPr txBox="1"/>
      </xdr:nvSpPr>
      <xdr:spPr>
        <a:xfrm>
          <a:off x="7505700" y="1488701"/>
          <a:ext cx="342900" cy="2431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86</a:t>
          </a:r>
        </a:p>
      </xdr:txBody>
    </xdr:sp>
    <xdr:clientData/>
  </xdr:twoCellAnchor>
  <xdr:twoCellAnchor>
    <xdr:from>
      <xdr:col>5</xdr:col>
      <xdr:colOff>0</xdr:colOff>
      <xdr:row>3</xdr:row>
      <xdr:rowOff>67234</xdr:rowOff>
    </xdr:from>
    <xdr:to>
      <xdr:col>5</xdr:col>
      <xdr:colOff>342900</xdr:colOff>
      <xdr:row>3</xdr:row>
      <xdr:rowOff>336175</xdr:rowOff>
    </xdr:to>
    <xdr:sp macro="" textlink="">
      <xdr:nvSpPr>
        <xdr:cNvPr id="4" name="TextBox 3"/>
        <xdr:cNvSpPr txBox="1"/>
      </xdr:nvSpPr>
      <xdr:spPr>
        <a:xfrm>
          <a:off x="7505700" y="1029259"/>
          <a:ext cx="342900" cy="268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7</xdr:row>
      <xdr:rowOff>0</xdr:rowOff>
    </xdr:from>
    <xdr:to>
      <xdr:col>2</xdr:col>
      <xdr:colOff>352425</xdr:colOff>
      <xdr:row>8</xdr:row>
      <xdr:rowOff>19050</xdr:rowOff>
    </xdr:to>
    <xdr:sp macro="" textlink="">
      <xdr:nvSpPr>
        <xdr:cNvPr id="2" name="TextBox 1"/>
        <xdr:cNvSpPr txBox="1"/>
      </xdr:nvSpPr>
      <xdr:spPr>
        <a:xfrm>
          <a:off x="3305175" y="4229100"/>
          <a:ext cx="342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53</a:t>
          </a:r>
        </a:p>
      </xdr:txBody>
    </xdr:sp>
    <xdr:clientData/>
  </xdr:twoCellAnchor>
  <xdr:twoCellAnchor>
    <xdr:from>
      <xdr:col>2</xdr:col>
      <xdr:colOff>9525</xdr:colOff>
      <xdr:row>9</xdr:row>
      <xdr:rowOff>0</xdr:rowOff>
    </xdr:from>
    <xdr:to>
      <xdr:col>2</xdr:col>
      <xdr:colOff>352425</xdr:colOff>
      <xdr:row>10</xdr:row>
      <xdr:rowOff>19050</xdr:rowOff>
    </xdr:to>
    <xdr:sp macro="" textlink="">
      <xdr:nvSpPr>
        <xdr:cNvPr id="3" name="TextBox 2"/>
        <xdr:cNvSpPr txBox="1"/>
      </xdr:nvSpPr>
      <xdr:spPr>
        <a:xfrm>
          <a:off x="3305175" y="4705350"/>
          <a:ext cx="342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77</a:t>
          </a:r>
        </a:p>
      </xdr:txBody>
    </xdr:sp>
    <xdr:clientData/>
  </xdr:twoCellAnchor>
  <xdr:twoCellAnchor>
    <xdr:from>
      <xdr:col>4</xdr:col>
      <xdr:colOff>9525</xdr:colOff>
      <xdr:row>7</xdr:row>
      <xdr:rowOff>0</xdr:rowOff>
    </xdr:from>
    <xdr:to>
      <xdr:col>4</xdr:col>
      <xdr:colOff>352425</xdr:colOff>
      <xdr:row>8</xdr:row>
      <xdr:rowOff>19050</xdr:rowOff>
    </xdr:to>
    <xdr:sp macro="" textlink="">
      <xdr:nvSpPr>
        <xdr:cNvPr id="4" name="TextBox 3"/>
        <xdr:cNvSpPr txBox="1"/>
      </xdr:nvSpPr>
      <xdr:spPr>
        <a:xfrm>
          <a:off x="4705350" y="4229100"/>
          <a:ext cx="342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54</a:t>
          </a:r>
        </a:p>
      </xdr:txBody>
    </xdr:sp>
    <xdr:clientData/>
  </xdr:twoCellAnchor>
  <xdr:twoCellAnchor>
    <xdr:from>
      <xdr:col>4</xdr:col>
      <xdr:colOff>9525</xdr:colOff>
      <xdr:row>9</xdr:row>
      <xdr:rowOff>0</xdr:rowOff>
    </xdr:from>
    <xdr:to>
      <xdr:col>4</xdr:col>
      <xdr:colOff>352425</xdr:colOff>
      <xdr:row>10</xdr:row>
      <xdr:rowOff>19050</xdr:rowOff>
    </xdr:to>
    <xdr:sp macro="" textlink="">
      <xdr:nvSpPr>
        <xdr:cNvPr id="5" name="TextBox 4"/>
        <xdr:cNvSpPr txBox="1"/>
      </xdr:nvSpPr>
      <xdr:spPr>
        <a:xfrm>
          <a:off x="4705350" y="4705350"/>
          <a:ext cx="342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78</a:t>
          </a:r>
        </a:p>
      </xdr:txBody>
    </xdr:sp>
    <xdr:clientData/>
  </xdr:twoCellAnchor>
  <xdr:twoCellAnchor>
    <xdr:from>
      <xdr:col>6</xdr:col>
      <xdr:colOff>9525</xdr:colOff>
      <xdr:row>7</xdr:row>
      <xdr:rowOff>9525</xdr:rowOff>
    </xdr:from>
    <xdr:to>
      <xdr:col>7</xdr:col>
      <xdr:colOff>11206</xdr:colOff>
      <xdr:row>8</xdr:row>
      <xdr:rowOff>11206</xdr:rowOff>
    </xdr:to>
    <xdr:sp macro="" textlink="">
      <xdr:nvSpPr>
        <xdr:cNvPr id="6" name="TextBox 5"/>
        <xdr:cNvSpPr txBox="1"/>
      </xdr:nvSpPr>
      <xdr:spPr>
        <a:xfrm>
          <a:off x="6105525" y="4238625"/>
          <a:ext cx="354106" cy="239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55</a:t>
          </a:r>
        </a:p>
      </xdr:txBody>
    </xdr:sp>
    <xdr:clientData/>
  </xdr:twoCellAnchor>
  <xdr:twoCellAnchor>
    <xdr:from>
      <xdr:col>6</xdr:col>
      <xdr:colOff>9525</xdr:colOff>
      <xdr:row>9</xdr:row>
      <xdr:rowOff>0</xdr:rowOff>
    </xdr:from>
    <xdr:to>
      <xdr:col>6</xdr:col>
      <xdr:colOff>352425</xdr:colOff>
      <xdr:row>10</xdr:row>
      <xdr:rowOff>19050</xdr:rowOff>
    </xdr:to>
    <xdr:sp macro="" textlink="">
      <xdr:nvSpPr>
        <xdr:cNvPr id="7" name="TextBox 6"/>
        <xdr:cNvSpPr txBox="1"/>
      </xdr:nvSpPr>
      <xdr:spPr>
        <a:xfrm>
          <a:off x="6105525" y="4705350"/>
          <a:ext cx="342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79</a:t>
          </a:r>
        </a:p>
      </xdr:txBody>
    </xdr:sp>
    <xdr:clientData/>
  </xdr:twoCellAnchor>
  <xdr:twoCellAnchor>
    <xdr:from>
      <xdr:col>9</xdr:col>
      <xdr:colOff>1053352</xdr:colOff>
      <xdr:row>7</xdr:row>
      <xdr:rowOff>0</xdr:rowOff>
    </xdr:from>
    <xdr:to>
      <xdr:col>11</xdr:col>
      <xdr:colOff>9524</xdr:colOff>
      <xdr:row>8</xdr:row>
      <xdr:rowOff>0</xdr:rowOff>
    </xdr:to>
    <xdr:sp macro="" textlink="">
      <xdr:nvSpPr>
        <xdr:cNvPr id="8" name="TextBox 7"/>
        <xdr:cNvSpPr txBox="1"/>
      </xdr:nvSpPr>
      <xdr:spPr>
        <a:xfrm>
          <a:off x="8654302" y="4229100"/>
          <a:ext cx="365872"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56</a:t>
          </a:r>
        </a:p>
      </xdr:txBody>
    </xdr:sp>
    <xdr:clientData/>
  </xdr:twoCellAnchor>
  <xdr:twoCellAnchor>
    <xdr:from>
      <xdr:col>10</xdr:col>
      <xdr:colOff>9525</xdr:colOff>
      <xdr:row>9</xdr:row>
      <xdr:rowOff>0</xdr:rowOff>
    </xdr:from>
    <xdr:to>
      <xdr:col>10</xdr:col>
      <xdr:colOff>352425</xdr:colOff>
      <xdr:row>10</xdr:row>
      <xdr:rowOff>19050</xdr:rowOff>
    </xdr:to>
    <xdr:sp macro="" textlink="">
      <xdr:nvSpPr>
        <xdr:cNvPr id="9" name="TextBox 8"/>
        <xdr:cNvSpPr txBox="1"/>
      </xdr:nvSpPr>
      <xdr:spPr>
        <a:xfrm>
          <a:off x="8667750" y="4705350"/>
          <a:ext cx="342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80</a:t>
          </a:r>
        </a:p>
      </xdr:txBody>
    </xdr:sp>
    <xdr:clientData/>
  </xdr:twoCellAnchor>
  <xdr:twoCellAnchor>
    <xdr:from>
      <xdr:col>12</xdr:col>
      <xdr:colOff>9525</xdr:colOff>
      <xdr:row>7</xdr:row>
      <xdr:rowOff>0</xdr:rowOff>
    </xdr:from>
    <xdr:to>
      <xdr:col>12</xdr:col>
      <xdr:colOff>352425</xdr:colOff>
      <xdr:row>8</xdr:row>
      <xdr:rowOff>19050</xdr:rowOff>
    </xdr:to>
    <xdr:sp macro="" textlink="">
      <xdr:nvSpPr>
        <xdr:cNvPr id="10" name="TextBox 9"/>
        <xdr:cNvSpPr txBox="1"/>
      </xdr:nvSpPr>
      <xdr:spPr>
        <a:xfrm>
          <a:off x="10067925" y="4229100"/>
          <a:ext cx="342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57</a:t>
          </a:r>
        </a:p>
      </xdr:txBody>
    </xdr:sp>
    <xdr:clientData/>
  </xdr:twoCellAnchor>
  <xdr:twoCellAnchor>
    <xdr:from>
      <xdr:col>12</xdr:col>
      <xdr:colOff>9525</xdr:colOff>
      <xdr:row>9</xdr:row>
      <xdr:rowOff>0</xdr:rowOff>
    </xdr:from>
    <xdr:to>
      <xdr:col>12</xdr:col>
      <xdr:colOff>352425</xdr:colOff>
      <xdr:row>10</xdr:row>
      <xdr:rowOff>19050</xdr:rowOff>
    </xdr:to>
    <xdr:sp macro="" textlink="">
      <xdr:nvSpPr>
        <xdr:cNvPr id="11" name="TextBox 10"/>
        <xdr:cNvSpPr txBox="1"/>
      </xdr:nvSpPr>
      <xdr:spPr>
        <a:xfrm>
          <a:off x="10067925" y="4705350"/>
          <a:ext cx="342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81</a:t>
          </a:r>
        </a:p>
      </xdr:txBody>
    </xdr:sp>
    <xdr:clientData/>
  </xdr:twoCellAnchor>
  <xdr:twoCellAnchor>
    <xdr:from>
      <xdr:col>13</xdr:col>
      <xdr:colOff>1043826</xdr:colOff>
      <xdr:row>7</xdr:row>
      <xdr:rowOff>0</xdr:rowOff>
    </xdr:from>
    <xdr:to>
      <xdr:col>15</xdr:col>
      <xdr:colOff>9524</xdr:colOff>
      <xdr:row>8</xdr:row>
      <xdr:rowOff>0</xdr:rowOff>
    </xdr:to>
    <xdr:sp macro="" textlink="">
      <xdr:nvSpPr>
        <xdr:cNvPr id="12" name="TextBox 11"/>
        <xdr:cNvSpPr txBox="1"/>
      </xdr:nvSpPr>
      <xdr:spPr>
        <a:xfrm>
          <a:off x="11454651" y="4229100"/>
          <a:ext cx="365873"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58</a:t>
          </a:r>
        </a:p>
      </xdr:txBody>
    </xdr:sp>
    <xdr:clientData/>
  </xdr:twoCellAnchor>
  <xdr:twoCellAnchor>
    <xdr:from>
      <xdr:col>14</xdr:col>
      <xdr:colOff>9525</xdr:colOff>
      <xdr:row>9</xdr:row>
      <xdr:rowOff>0</xdr:rowOff>
    </xdr:from>
    <xdr:to>
      <xdr:col>14</xdr:col>
      <xdr:colOff>352425</xdr:colOff>
      <xdr:row>10</xdr:row>
      <xdr:rowOff>19050</xdr:rowOff>
    </xdr:to>
    <xdr:sp macro="" textlink="">
      <xdr:nvSpPr>
        <xdr:cNvPr id="13" name="TextBox 12"/>
        <xdr:cNvSpPr txBox="1"/>
      </xdr:nvSpPr>
      <xdr:spPr>
        <a:xfrm>
          <a:off x="11468100" y="4705350"/>
          <a:ext cx="342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82</a:t>
          </a:r>
        </a:p>
      </xdr:txBody>
    </xdr:sp>
    <xdr:clientData/>
  </xdr:twoCellAnchor>
  <xdr:twoCellAnchor>
    <xdr:from>
      <xdr:col>18</xdr:col>
      <xdr:colOff>9525</xdr:colOff>
      <xdr:row>7</xdr:row>
      <xdr:rowOff>0</xdr:rowOff>
    </xdr:from>
    <xdr:to>
      <xdr:col>18</xdr:col>
      <xdr:colOff>352425</xdr:colOff>
      <xdr:row>8</xdr:row>
      <xdr:rowOff>19050</xdr:rowOff>
    </xdr:to>
    <xdr:sp macro="" textlink="">
      <xdr:nvSpPr>
        <xdr:cNvPr id="14" name="TextBox 13"/>
        <xdr:cNvSpPr txBox="1"/>
      </xdr:nvSpPr>
      <xdr:spPr>
        <a:xfrm>
          <a:off x="14030325" y="4229100"/>
          <a:ext cx="342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59</a:t>
          </a:r>
        </a:p>
      </xdr:txBody>
    </xdr:sp>
    <xdr:clientData/>
  </xdr:twoCellAnchor>
  <xdr:twoCellAnchor>
    <xdr:from>
      <xdr:col>18</xdr:col>
      <xdr:colOff>9525</xdr:colOff>
      <xdr:row>9</xdr:row>
      <xdr:rowOff>0</xdr:rowOff>
    </xdr:from>
    <xdr:to>
      <xdr:col>18</xdr:col>
      <xdr:colOff>352425</xdr:colOff>
      <xdr:row>10</xdr:row>
      <xdr:rowOff>19050</xdr:rowOff>
    </xdr:to>
    <xdr:sp macro="" textlink="">
      <xdr:nvSpPr>
        <xdr:cNvPr id="15" name="TextBox 14"/>
        <xdr:cNvSpPr txBox="1"/>
      </xdr:nvSpPr>
      <xdr:spPr>
        <a:xfrm>
          <a:off x="14030325" y="4705350"/>
          <a:ext cx="342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83</a:t>
          </a:r>
        </a:p>
      </xdr:txBody>
    </xdr:sp>
    <xdr:clientData/>
  </xdr:twoCellAnchor>
  <xdr:twoCellAnchor>
    <xdr:from>
      <xdr:col>20</xdr:col>
      <xdr:colOff>9525</xdr:colOff>
      <xdr:row>7</xdr:row>
      <xdr:rowOff>0</xdr:rowOff>
    </xdr:from>
    <xdr:to>
      <xdr:col>20</xdr:col>
      <xdr:colOff>352425</xdr:colOff>
      <xdr:row>8</xdr:row>
      <xdr:rowOff>19050</xdr:rowOff>
    </xdr:to>
    <xdr:sp macro="" textlink="">
      <xdr:nvSpPr>
        <xdr:cNvPr id="16" name="TextBox 15"/>
        <xdr:cNvSpPr txBox="1"/>
      </xdr:nvSpPr>
      <xdr:spPr>
        <a:xfrm>
          <a:off x="15430500" y="4229100"/>
          <a:ext cx="342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60</a:t>
          </a:r>
        </a:p>
      </xdr:txBody>
    </xdr:sp>
    <xdr:clientData/>
  </xdr:twoCellAnchor>
  <xdr:twoCellAnchor>
    <xdr:from>
      <xdr:col>20</xdr:col>
      <xdr:colOff>9525</xdr:colOff>
      <xdr:row>9</xdr:row>
      <xdr:rowOff>0</xdr:rowOff>
    </xdr:from>
    <xdr:to>
      <xdr:col>20</xdr:col>
      <xdr:colOff>352425</xdr:colOff>
      <xdr:row>10</xdr:row>
      <xdr:rowOff>19050</xdr:rowOff>
    </xdr:to>
    <xdr:sp macro="" textlink="">
      <xdr:nvSpPr>
        <xdr:cNvPr id="17" name="TextBox 16"/>
        <xdr:cNvSpPr txBox="1"/>
      </xdr:nvSpPr>
      <xdr:spPr>
        <a:xfrm>
          <a:off x="15430500" y="4705350"/>
          <a:ext cx="342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zoomScale="85" zoomScaleNormal="85" workbookViewId="0">
      <selection activeCell="H23" sqref="H23"/>
    </sheetView>
  </sheetViews>
  <sheetFormatPr defaultRowHeight="15" x14ac:dyDescent="0.25"/>
  <cols>
    <col min="1" max="1" width="76.5703125" style="10" customWidth="1"/>
    <col min="2" max="2" width="1" style="10" customWidth="1"/>
    <col min="3" max="3" width="15.7109375" style="10" customWidth="1"/>
    <col min="4" max="4" width="3.5703125" style="10" customWidth="1"/>
    <col min="5" max="5" width="15.7109375" style="10" customWidth="1"/>
    <col min="6" max="6" width="5.7109375" style="95" customWidth="1"/>
    <col min="7" max="7" width="4.140625" style="10" customWidth="1"/>
    <col min="8" max="8" width="34.85546875" style="10" customWidth="1"/>
    <col min="9" max="9" width="1.7109375" style="10" customWidth="1"/>
    <col min="10" max="10" width="15.7109375" style="10" customWidth="1"/>
    <col min="11" max="11" width="1.7109375" style="10" customWidth="1"/>
    <col min="12" max="12" width="15.7109375" style="10" customWidth="1"/>
    <col min="13" max="13" width="1.7109375" style="10" customWidth="1"/>
    <col min="14" max="14" width="11.140625" style="10" customWidth="1"/>
    <col min="15" max="16384" width="9.140625" style="10"/>
  </cols>
  <sheetData>
    <row r="1" spans="1:14" ht="16.5" thickBot="1" x14ac:dyDescent="0.3">
      <c r="A1" s="215" t="s">
        <v>100</v>
      </c>
      <c r="C1" s="94"/>
      <c r="D1" s="94"/>
      <c r="E1" s="94"/>
    </row>
    <row r="2" spans="1:14" ht="45" x14ac:dyDescent="0.25">
      <c r="A2" s="148" t="s">
        <v>57</v>
      </c>
      <c r="B2" s="12"/>
      <c r="C2" s="191" t="s">
        <v>21</v>
      </c>
      <c r="D2" s="191"/>
      <c r="E2" s="191"/>
      <c r="F2" s="96"/>
      <c r="H2" s="97" t="s">
        <v>35</v>
      </c>
      <c r="I2" s="98"/>
      <c r="J2" s="193" t="s">
        <v>21</v>
      </c>
      <c r="K2" s="193"/>
      <c r="L2" s="193"/>
      <c r="M2" s="98"/>
      <c r="N2" s="194" t="s">
        <v>39</v>
      </c>
    </row>
    <row r="3" spans="1:14" x14ac:dyDescent="0.25">
      <c r="A3" s="19"/>
      <c r="B3" s="144"/>
      <c r="C3" s="99">
        <v>41455</v>
      </c>
      <c r="D3" s="144"/>
      <c r="E3" s="100">
        <v>41820</v>
      </c>
      <c r="F3" s="101"/>
      <c r="H3" s="102"/>
      <c r="I3" s="103"/>
      <c r="J3" s="104">
        <v>41455</v>
      </c>
      <c r="K3" s="105"/>
      <c r="L3" s="104">
        <v>41820</v>
      </c>
      <c r="M3" s="103"/>
      <c r="N3" s="195"/>
    </row>
    <row r="4" spans="1:14" ht="24.75" customHeight="1" x14ac:dyDescent="0.25">
      <c r="A4" s="106" t="s">
        <v>22</v>
      </c>
      <c r="B4" s="20"/>
      <c r="C4" s="182"/>
      <c r="D4" s="20"/>
      <c r="E4" s="182"/>
      <c r="F4" s="107"/>
      <c r="H4" s="102" t="s">
        <v>31</v>
      </c>
      <c r="I4" s="103"/>
      <c r="J4" s="108">
        <f>ROUND(C20/C7,8)</f>
        <v>0</v>
      </c>
      <c r="K4" s="103"/>
      <c r="L4" s="108">
        <f>ROUND(C12/E7,8)</f>
        <v>0</v>
      </c>
      <c r="M4" s="103"/>
      <c r="N4" s="109">
        <f>L4-J4</f>
        <v>0</v>
      </c>
    </row>
    <row r="5" spans="1:14" x14ac:dyDescent="0.25">
      <c r="A5" s="19"/>
      <c r="B5" s="20"/>
      <c r="C5" s="20"/>
      <c r="D5" s="20"/>
      <c r="E5" s="20"/>
      <c r="F5" s="112"/>
      <c r="H5" s="102" t="s">
        <v>32</v>
      </c>
      <c r="I5" s="103"/>
      <c r="J5" s="108">
        <f>ROUND(C21/C7,8)</f>
        <v>0</v>
      </c>
      <c r="K5" s="103"/>
      <c r="L5" s="108">
        <f>ROUND(C13/E7,8)</f>
        <v>0</v>
      </c>
      <c r="M5" s="103"/>
      <c r="N5" s="109">
        <f t="shared" ref="N5:N6" si="0">L5-J5</f>
        <v>0</v>
      </c>
    </row>
    <row r="6" spans="1:14" ht="15" customHeight="1" x14ac:dyDescent="0.25">
      <c r="A6" s="106" t="s">
        <v>23</v>
      </c>
      <c r="B6" s="20"/>
      <c r="C6" s="183"/>
      <c r="D6" s="20"/>
      <c r="E6" s="183"/>
      <c r="F6" s="115"/>
      <c r="H6" s="102" t="s">
        <v>33</v>
      </c>
      <c r="I6" s="103"/>
      <c r="J6" s="111">
        <f>ROUND(C22/C7,8)</f>
        <v>0</v>
      </c>
      <c r="K6" s="103"/>
      <c r="L6" s="111">
        <f>ROUND(C14/E7,8)</f>
        <v>0</v>
      </c>
      <c r="M6" s="103"/>
      <c r="N6" s="109">
        <f t="shared" si="0"/>
        <v>0</v>
      </c>
    </row>
    <row r="7" spans="1:14" ht="15.75" thickBot="1" x14ac:dyDescent="0.3">
      <c r="A7" s="119" t="s">
        <v>54</v>
      </c>
      <c r="B7" s="120"/>
      <c r="C7" s="184">
        <v>457418774</v>
      </c>
      <c r="D7" s="120"/>
      <c r="E7" s="184">
        <v>488511000</v>
      </c>
      <c r="F7" s="121"/>
      <c r="H7" s="113" t="s">
        <v>15</v>
      </c>
      <c r="I7" s="103"/>
      <c r="J7" s="108">
        <f>SUM(J4:J6)</f>
        <v>0</v>
      </c>
      <c r="K7" s="103"/>
      <c r="L7" s="108">
        <f>SUM(L4:L6)</f>
        <v>0</v>
      </c>
      <c r="M7" s="103"/>
      <c r="N7" s="114"/>
    </row>
    <row r="8" spans="1:14" ht="15.75" thickBot="1" x14ac:dyDescent="0.3">
      <c r="C8" s="82"/>
      <c r="E8" s="82"/>
      <c r="G8" s="116"/>
      <c r="H8" s="117" t="s">
        <v>34</v>
      </c>
      <c r="I8" s="103"/>
      <c r="J8" s="118">
        <f>C6-J7</f>
        <v>0</v>
      </c>
      <c r="K8" s="103"/>
      <c r="L8" s="118">
        <f>E6-L7</f>
        <v>0</v>
      </c>
      <c r="M8" s="103"/>
      <c r="N8" s="114"/>
    </row>
    <row r="9" spans="1:14" ht="16.5" thickTop="1" thickBot="1" x14ac:dyDescent="0.3">
      <c r="H9" s="122"/>
      <c r="I9" s="123"/>
      <c r="J9" s="123"/>
      <c r="K9" s="123"/>
      <c r="L9" s="123"/>
      <c r="M9" s="123"/>
      <c r="N9" s="124"/>
    </row>
    <row r="10" spans="1:14" ht="30" x14ac:dyDescent="0.25">
      <c r="A10" s="148" t="s">
        <v>58</v>
      </c>
      <c r="B10" s="12"/>
      <c r="C10" s="189">
        <v>41820</v>
      </c>
      <c r="D10" s="190"/>
      <c r="E10" s="190"/>
      <c r="F10" s="71"/>
    </row>
    <row r="11" spans="1:14" x14ac:dyDescent="0.25">
      <c r="A11" s="106"/>
      <c r="B11" s="20"/>
      <c r="C11" s="144" t="s">
        <v>45</v>
      </c>
      <c r="D11" s="125"/>
      <c r="E11" s="144" t="s">
        <v>44</v>
      </c>
      <c r="F11" s="126"/>
    </row>
    <row r="12" spans="1:14" x14ac:dyDescent="0.25">
      <c r="A12" s="19" t="s">
        <v>41</v>
      </c>
      <c r="B12" s="20"/>
      <c r="C12" s="129">
        <f>E4-C13-C14</f>
        <v>0</v>
      </c>
      <c r="D12" s="81"/>
      <c r="E12" s="130" t="e">
        <f>C12/$C$15</f>
        <v>#DIV/0!</v>
      </c>
      <c r="F12" s="131"/>
      <c r="H12" s="20"/>
      <c r="I12" s="20"/>
      <c r="J12" s="192"/>
      <c r="K12" s="192"/>
      <c r="L12" s="192"/>
    </row>
    <row r="13" spans="1:14" x14ac:dyDescent="0.25">
      <c r="A13" s="19" t="s">
        <v>42</v>
      </c>
      <c r="B13" s="20"/>
      <c r="C13" s="182"/>
      <c r="D13" s="81"/>
      <c r="E13" s="130" t="e">
        <f>C13/C15</f>
        <v>#DIV/0!</v>
      </c>
      <c r="F13" s="131"/>
      <c r="H13" s="20"/>
      <c r="I13" s="144"/>
      <c r="J13" s="127"/>
      <c r="K13" s="144"/>
      <c r="L13" s="128"/>
    </row>
    <row r="14" spans="1:14" x14ac:dyDescent="0.25">
      <c r="A14" s="19" t="s">
        <v>43</v>
      </c>
      <c r="B14" s="20"/>
      <c r="C14" s="182"/>
      <c r="D14" s="81"/>
      <c r="E14" s="130" t="e">
        <f>C14/C15</f>
        <v>#DIV/0!</v>
      </c>
      <c r="F14" s="131"/>
      <c r="H14" s="132"/>
      <c r="I14" s="20"/>
      <c r="J14" s="84"/>
      <c r="K14" s="20"/>
      <c r="L14" s="84"/>
    </row>
    <row r="15" spans="1:14" ht="15.75" thickBot="1" x14ac:dyDescent="0.3">
      <c r="A15" s="19" t="s">
        <v>14</v>
      </c>
      <c r="B15" s="20"/>
      <c r="C15" s="110">
        <f>SUM(C12:C14)</f>
        <v>0</v>
      </c>
      <c r="D15" s="81"/>
      <c r="E15" s="135" t="e">
        <f>SUM(E12:E14)</f>
        <v>#DIV/0!</v>
      </c>
      <c r="F15" s="131"/>
      <c r="H15" s="133"/>
      <c r="I15" s="20"/>
      <c r="J15" s="84"/>
      <c r="K15" s="20"/>
      <c r="L15" s="84"/>
    </row>
    <row r="16" spans="1:14" ht="16.5" thickTop="1" thickBot="1" x14ac:dyDescent="0.3">
      <c r="A16" s="136"/>
      <c r="B16" s="120"/>
      <c r="C16" s="137"/>
      <c r="D16" s="137"/>
      <c r="E16" s="137"/>
      <c r="F16" s="121"/>
      <c r="H16" s="134"/>
      <c r="I16" s="20"/>
      <c r="J16" s="81"/>
      <c r="K16" s="20"/>
      <c r="L16" s="81"/>
    </row>
    <row r="17" spans="1:14" ht="15.75" thickBot="1" x14ac:dyDescent="0.3">
      <c r="H17" s="132"/>
      <c r="I17" s="20"/>
      <c r="J17" s="20"/>
      <c r="K17" s="20"/>
      <c r="L17" s="20"/>
    </row>
    <row r="18" spans="1:14" ht="30" x14ac:dyDescent="0.25">
      <c r="A18" s="148" t="s">
        <v>59</v>
      </c>
      <c r="B18" s="12"/>
      <c r="C18" s="189">
        <v>41455</v>
      </c>
      <c r="D18" s="190"/>
      <c r="E18" s="190"/>
      <c r="F18" s="71"/>
      <c r="H18" s="132"/>
      <c r="I18" s="20"/>
      <c r="J18" s="81"/>
      <c r="K18" s="20"/>
      <c r="L18" s="81"/>
    </row>
    <row r="19" spans="1:14" x14ac:dyDescent="0.25">
      <c r="A19" s="106"/>
      <c r="B19" s="20"/>
      <c r="C19" s="144" t="s">
        <v>45</v>
      </c>
      <c r="D19" s="125"/>
      <c r="E19" s="144" t="s">
        <v>44</v>
      </c>
      <c r="F19" s="126"/>
      <c r="H19" s="133"/>
      <c r="I19" s="20"/>
      <c r="J19" s="84"/>
      <c r="K19" s="84"/>
      <c r="L19" s="84"/>
      <c r="N19" s="80"/>
    </row>
    <row r="20" spans="1:14" x14ac:dyDescent="0.25">
      <c r="A20" s="19" t="s">
        <v>41</v>
      </c>
      <c r="B20" s="20"/>
      <c r="C20" s="129">
        <f>C4-C21-C22</f>
        <v>0</v>
      </c>
      <c r="D20" s="81"/>
      <c r="E20" s="130" t="e">
        <f>C20/B23</f>
        <v>#DIV/0!</v>
      </c>
      <c r="F20" s="131"/>
      <c r="H20" s="134"/>
      <c r="I20" s="20"/>
      <c r="J20" s="81"/>
      <c r="K20" s="20"/>
      <c r="L20" s="81"/>
    </row>
    <row r="21" spans="1:14" x14ac:dyDescent="0.25">
      <c r="A21" s="19" t="s">
        <v>42</v>
      </c>
      <c r="B21" s="20"/>
      <c r="C21" s="182"/>
      <c r="D21" s="81"/>
      <c r="E21" s="130" t="e">
        <f>C21/C23</f>
        <v>#DIV/0!</v>
      </c>
      <c r="F21" s="131"/>
      <c r="H21" s="132"/>
      <c r="I21" s="20"/>
      <c r="J21" s="20"/>
      <c r="K21" s="20"/>
      <c r="L21" s="20"/>
    </row>
    <row r="22" spans="1:14" x14ac:dyDescent="0.25">
      <c r="A22" s="19" t="s">
        <v>43</v>
      </c>
      <c r="B22" s="20"/>
      <c r="C22" s="182"/>
      <c r="D22" s="81"/>
      <c r="E22" s="130" t="e">
        <f>C22/C23</f>
        <v>#DIV/0!</v>
      </c>
      <c r="F22" s="131"/>
      <c r="H22" s="132"/>
      <c r="I22" s="20"/>
      <c r="J22" s="81"/>
      <c r="K22" s="20"/>
      <c r="L22" s="81"/>
    </row>
    <row r="23" spans="1:14" ht="15.75" thickBot="1" x14ac:dyDescent="0.3">
      <c r="A23" s="19" t="s">
        <v>14</v>
      </c>
      <c r="B23" s="81">
        <f>SUM(C20:C22)</f>
        <v>0</v>
      </c>
      <c r="C23" s="110">
        <f>SUM(C20:C22)</f>
        <v>0</v>
      </c>
      <c r="D23" s="130"/>
      <c r="E23" s="135" t="e">
        <f>SUM(E20:E22)</f>
        <v>#DIV/0!</v>
      </c>
      <c r="F23" s="131"/>
      <c r="H23" s="133"/>
      <c r="I23" s="20"/>
      <c r="J23" s="84"/>
      <c r="K23" s="84"/>
      <c r="L23" s="84"/>
    </row>
    <row r="24" spans="1:14" ht="30" customHeight="1" thickTop="1" thickBot="1" x14ac:dyDescent="0.3">
      <c r="A24" s="136"/>
      <c r="B24" s="120"/>
      <c r="C24" s="120"/>
      <c r="D24" s="120"/>
      <c r="E24" s="120"/>
      <c r="F24" s="138"/>
      <c r="H24" s="134"/>
      <c r="I24" s="20"/>
      <c r="J24" s="81"/>
      <c r="K24" s="20"/>
      <c r="L24" s="81"/>
    </row>
    <row r="25" spans="1:14" ht="30" customHeight="1" x14ac:dyDescent="0.25">
      <c r="H25" s="20"/>
      <c r="I25" s="20"/>
      <c r="J25" s="20"/>
      <c r="K25" s="20"/>
      <c r="L25" s="20"/>
    </row>
  </sheetData>
  <sheetProtection password="DE3C" sheet="1" objects="1" scenarios="1"/>
  <mergeCells count="6">
    <mergeCell ref="C18:E18"/>
    <mergeCell ref="C2:E2"/>
    <mergeCell ref="J12:L12"/>
    <mergeCell ref="J2:L2"/>
    <mergeCell ref="N2:N3"/>
    <mergeCell ref="C10:E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workbookViewId="0">
      <selection activeCell="D14" sqref="D14"/>
    </sheetView>
  </sheetViews>
  <sheetFormatPr defaultRowHeight="15" x14ac:dyDescent="0.25"/>
  <cols>
    <col min="1" max="1" width="33.7109375" style="10" customWidth="1"/>
    <col min="2" max="2" width="15.7109375" style="10" customWidth="1"/>
    <col min="3" max="3" width="5.28515625" style="10" customWidth="1"/>
    <col min="4" max="4" width="15.7109375" style="10" customWidth="1"/>
    <col min="5" max="5" width="5.28515625" style="10" customWidth="1"/>
    <col min="6" max="6" width="15.7109375" style="10" customWidth="1"/>
    <col min="7" max="7" width="5.28515625" style="10" customWidth="1"/>
    <col min="8" max="8" width="15.7109375" style="10" customWidth="1"/>
    <col min="9" max="9" width="1.7109375" style="10" customWidth="1"/>
    <col min="10" max="10" width="15.7109375" style="10" customWidth="1"/>
    <col min="11" max="11" width="5.28515625" style="10" customWidth="1"/>
    <col min="12" max="12" width="15.7109375" style="10" customWidth="1"/>
    <col min="13" max="13" width="5.28515625" style="10" customWidth="1"/>
    <col min="14" max="14" width="15.7109375" style="10" customWidth="1"/>
    <col min="15" max="15" width="5.28515625" style="10" customWidth="1"/>
    <col min="16" max="16" width="15.7109375" style="10" customWidth="1"/>
    <col min="17" max="17" width="1.7109375" style="10" customWidth="1"/>
    <col min="18" max="18" width="15.7109375" style="10" customWidth="1"/>
    <col min="19" max="19" width="5.28515625" style="10" customWidth="1"/>
    <col min="20" max="20" width="15.7109375" style="10" customWidth="1"/>
    <col min="21" max="21" width="5.28515625" style="10" customWidth="1"/>
    <col min="22" max="22" width="15.7109375" style="10" customWidth="1"/>
    <col min="23" max="16384" width="9.140625" style="10"/>
  </cols>
  <sheetData>
    <row r="1" spans="1:23" ht="18.75" x14ac:dyDescent="0.3">
      <c r="A1" s="196" t="s">
        <v>30</v>
      </c>
      <c r="B1" s="197"/>
      <c r="C1" s="197"/>
      <c r="D1" s="197"/>
      <c r="E1" s="197"/>
      <c r="F1" s="197"/>
      <c r="G1" s="197"/>
      <c r="H1" s="197"/>
      <c r="I1" s="197"/>
      <c r="J1" s="197"/>
      <c r="K1" s="197"/>
      <c r="L1" s="197"/>
      <c r="M1" s="197"/>
      <c r="N1" s="197"/>
      <c r="O1" s="197"/>
      <c r="P1" s="197"/>
      <c r="Q1" s="197"/>
      <c r="R1" s="197"/>
      <c r="S1" s="197"/>
      <c r="T1" s="197"/>
      <c r="U1" s="197"/>
      <c r="V1" s="197"/>
      <c r="W1" s="198"/>
    </row>
    <row r="2" spans="1:23" ht="18.75" x14ac:dyDescent="0.3">
      <c r="A2" s="199" t="s">
        <v>24</v>
      </c>
      <c r="B2" s="200"/>
      <c r="C2" s="200"/>
      <c r="D2" s="200"/>
      <c r="E2" s="200"/>
      <c r="F2" s="200"/>
      <c r="G2" s="200"/>
      <c r="H2" s="200"/>
      <c r="I2" s="200"/>
      <c r="J2" s="200"/>
      <c r="K2" s="200"/>
      <c r="L2" s="200"/>
      <c r="M2" s="200"/>
      <c r="N2" s="200"/>
      <c r="O2" s="200"/>
      <c r="P2" s="200"/>
      <c r="Q2" s="200"/>
      <c r="R2" s="200"/>
      <c r="S2" s="200"/>
      <c r="T2" s="200"/>
      <c r="U2" s="200"/>
      <c r="V2" s="200"/>
      <c r="W2" s="201"/>
    </row>
    <row r="3" spans="1:23" ht="18.75" x14ac:dyDescent="0.3">
      <c r="A3" s="199" t="s">
        <v>25</v>
      </c>
      <c r="B3" s="200"/>
      <c r="C3" s="200"/>
      <c r="D3" s="200"/>
      <c r="E3" s="200"/>
      <c r="F3" s="200"/>
      <c r="G3" s="200"/>
      <c r="H3" s="200"/>
      <c r="I3" s="200"/>
      <c r="J3" s="200"/>
      <c r="K3" s="200"/>
      <c r="L3" s="200"/>
      <c r="M3" s="200"/>
      <c r="N3" s="200"/>
      <c r="O3" s="200"/>
      <c r="P3" s="200"/>
      <c r="Q3" s="200"/>
      <c r="R3" s="200"/>
      <c r="S3" s="200"/>
      <c r="T3" s="200"/>
      <c r="U3" s="200"/>
      <c r="V3" s="200"/>
      <c r="W3" s="201"/>
    </row>
    <row r="4" spans="1:23" ht="19.5" thickBot="1" x14ac:dyDescent="0.35">
      <c r="A4" s="218" t="s">
        <v>100</v>
      </c>
      <c r="B4" s="20"/>
      <c r="C4" s="20"/>
      <c r="D4" s="21"/>
      <c r="E4" s="21"/>
      <c r="F4" s="21"/>
      <c r="G4" s="20"/>
      <c r="H4" s="20"/>
      <c r="I4" s="20"/>
      <c r="J4" s="20"/>
      <c r="K4" s="20"/>
      <c r="L4" s="20"/>
      <c r="M4" s="20"/>
      <c r="N4" s="20"/>
      <c r="O4" s="20"/>
      <c r="P4" s="20"/>
      <c r="Q4" s="20"/>
      <c r="R4" s="20"/>
      <c r="S4" s="20"/>
      <c r="T4" s="20"/>
      <c r="U4" s="20"/>
      <c r="V4" s="20"/>
      <c r="W4" s="22"/>
    </row>
    <row r="5" spans="1:23" ht="33.75" customHeight="1" thickBot="1" x14ac:dyDescent="0.3">
      <c r="A5" s="19"/>
      <c r="B5" s="23"/>
      <c r="C5" s="23"/>
      <c r="D5" s="202" t="s">
        <v>26</v>
      </c>
      <c r="E5" s="203"/>
      <c r="F5" s="203"/>
      <c r="G5" s="203"/>
      <c r="H5" s="204"/>
      <c r="I5" s="24"/>
      <c r="J5" s="202" t="s">
        <v>27</v>
      </c>
      <c r="K5" s="203"/>
      <c r="L5" s="203"/>
      <c r="M5" s="203"/>
      <c r="N5" s="203"/>
      <c r="O5" s="203"/>
      <c r="P5" s="204"/>
      <c r="Q5" s="20"/>
      <c r="R5" s="205" t="s">
        <v>28</v>
      </c>
      <c r="S5" s="206"/>
      <c r="T5" s="206"/>
      <c r="U5" s="206"/>
      <c r="V5" s="207"/>
      <c r="W5" s="22"/>
    </row>
    <row r="6" spans="1:23" ht="204.75" thickBot="1" x14ac:dyDescent="0.35">
      <c r="A6" s="146" t="s">
        <v>2</v>
      </c>
      <c r="B6" s="3" t="s">
        <v>3</v>
      </c>
      <c r="C6" s="4"/>
      <c r="D6" s="3" t="s">
        <v>4</v>
      </c>
      <c r="E6" s="5"/>
      <c r="F6" s="3" t="s">
        <v>5</v>
      </c>
      <c r="G6" s="4"/>
      <c r="H6" s="6" t="s">
        <v>6</v>
      </c>
      <c r="I6" s="4"/>
      <c r="J6" s="3" t="s">
        <v>4</v>
      </c>
      <c r="K6" s="4"/>
      <c r="L6" s="3" t="s">
        <v>7</v>
      </c>
      <c r="M6" s="5"/>
      <c r="N6" s="3" t="s">
        <v>5</v>
      </c>
      <c r="O6" s="5"/>
      <c r="P6" s="6" t="s">
        <v>8</v>
      </c>
      <c r="Q6" s="4"/>
      <c r="R6" s="3" t="s">
        <v>9</v>
      </c>
      <c r="S6" s="4"/>
      <c r="T6" s="3" t="s">
        <v>10</v>
      </c>
      <c r="U6" s="7"/>
      <c r="V6" s="3" t="s">
        <v>11</v>
      </c>
      <c r="W6" s="25"/>
    </row>
    <row r="7" spans="1:23" ht="18.75" x14ac:dyDescent="0.3">
      <c r="A7" s="146"/>
      <c r="B7" s="26"/>
      <c r="C7" s="27"/>
      <c r="D7" s="26"/>
      <c r="E7" s="27"/>
      <c r="F7" s="26"/>
      <c r="G7" s="188"/>
      <c r="H7" s="26"/>
      <c r="I7" s="147"/>
      <c r="J7" s="26"/>
      <c r="K7" s="188"/>
      <c r="L7" s="26"/>
      <c r="M7" s="27"/>
      <c r="N7" s="26"/>
      <c r="O7" s="26"/>
      <c r="P7" s="26"/>
      <c r="Q7" s="147"/>
      <c r="R7" s="26"/>
      <c r="S7" s="27"/>
      <c r="T7" s="26"/>
      <c r="U7" s="27"/>
      <c r="V7" s="26"/>
      <c r="W7" s="25"/>
    </row>
    <row r="8" spans="1:23" ht="18.75" x14ac:dyDescent="0.3">
      <c r="A8" s="28" t="s">
        <v>29</v>
      </c>
      <c r="B8" s="39"/>
      <c r="C8" s="216"/>
      <c r="D8" s="39"/>
      <c r="E8" s="216"/>
      <c r="F8" s="39"/>
      <c r="G8" s="216"/>
      <c r="H8" s="42">
        <f>D8+F8</f>
        <v>0</v>
      </c>
      <c r="I8" s="41"/>
      <c r="J8" s="39"/>
      <c r="K8" s="216"/>
      <c r="L8" s="39">
        <v>0</v>
      </c>
      <c r="M8" s="216"/>
      <c r="N8" s="39"/>
      <c r="O8" s="40"/>
      <c r="P8" s="42">
        <f>J8+L8+N8</f>
        <v>0</v>
      </c>
      <c r="Q8" s="41"/>
      <c r="R8" s="39"/>
      <c r="S8" s="216"/>
      <c r="T8" s="39"/>
      <c r="U8" s="216"/>
      <c r="V8" s="42">
        <f>R8+T8</f>
        <v>0</v>
      </c>
      <c r="W8" s="25"/>
    </row>
    <row r="9" spans="1:23" ht="18.75" x14ac:dyDescent="0.3">
      <c r="A9" s="29"/>
      <c r="B9" s="40"/>
      <c r="C9" s="27"/>
      <c r="D9" s="40"/>
      <c r="E9" s="27"/>
      <c r="F9" s="40"/>
      <c r="G9" s="27"/>
      <c r="H9" s="40"/>
      <c r="I9" s="41"/>
      <c r="J9" s="40"/>
      <c r="K9" s="27"/>
      <c r="L9" s="40"/>
      <c r="M9" s="27"/>
      <c r="N9" s="40"/>
      <c r="O9" s="27"/>
      <c r="P9" s="40"/>
      <c r="Q9" s="41"/>
      <c r="R9" s="40"/>
      <c r="S9" s="27"/>
      <c r="T9" s="40"/>
      <c r="U9" s="27"/>
      <c r="V9" s="40"/>
      <c r="W9" s="25"/>
    </row>
    <row r="10" spans="1:23" ht="18.75" x14ac:dyDescent="0.3">
      <c r="A10" s="30" t="s">
        <v>12</v>
      </c>
      <c r="B10" s="45">
        <v>3450093000</v>
      </c>
      <c r="C10" s="216"/>
      <c r="D10" s="45">
        <v>0</v>
      </c>
      <c r="E10" s="216"/>
      <c r="F10" s="45">
        <v>120316318</v>
      </c>
      <c r="G10" s="216"/>
      <c r="H10" s="43">
        <f>D10+F10</f>
        <v>120316318</v>
      </c>
      <c r="I10" s="44"/>
      <c r="J10" s="45">
        <v>456035200</v>
      </c>
      <c r="K10" s="216"/>
      <c r="L10" s="45">
        <v>0</v>
      </c>
      <c r="M10" s="216"/>
      <c r="N10" s="45">
        <v>120316318</v>
      </c>
      <c r="O10" s="216"/>
      <c r="P10" s="43">
        <f>J10+L10+N10</f>
        <v>576351518</v>
      </c>
      <c r="Q10" s="44"/>
      <c r="R10" s="45">
        <v>240876000</v>
      </c>
      <c r="S10" s="216"/>
      <c r="T10" s="45">
        <v>0</v>
      </c>
      <c r="U10" s="216"/>
      <c r="V10" s="43">
        <f>R10+T10</f>
        <v>240876000</v>
      </c>
      <c r="W10" s="25"/>
    </row>
    <row r="11" spans="1:23" x14ac:dyDescent="0.25">
      <c r="A11" s="31"/>
      <c r="B11" s="32"/>
      <c r="C11" s="217"/>
      <c r="D11" s="33"/>
      <c r="E11" s="217"/>
      <c r="F11" s="33"/>
      <c r="G11" s="217"/>
      <c r="H11" s="32"/>
      <c r="I11" s="32"/>
      <c r="J11" s="32"/>
      <c r="K11" s="217"/>
      <c r="L11" s="32"/>
      <c r="M11" s="217"/>
      <c r="N11" s="32"/>
      <c r="O11" s="217"/>
      <c r="P11" s="32"/>
      <c r="Q11" s="32"/>
      <c r="R11" s="32"/>
      <c r="S11" s="217"/>
      <c r="T11" s="32"/>
      <c r="U11" s="217"/>
      <c r="V11" s="32"/>
      <c r="W11" s="34"/>
    </row>
    <row r="12" spans="1:23" ht="15.75" thickBot="1" x14ac:dyDescent="0.3">
      <c r="A12" s="35"/>
      <c r="B12" s="36"/>
      <c r="C12" s="36"/>
      <c r="D12" s="37"/>
      <c r="E12" s="37"/>
      <c r="F12" s="37"/>
      <c r="G12" s="36"/>
      <c r="H12" s="36"/>
      <c r="I12" s="36"/>
      <c r="J12" s="36"/>
      <c r="K12" s="36"/>
      <c r="L12" s="36"/>
      <c r="M12" s="36"/>
      <c r="N12" s="36"/>
      <c r="O12" s="36"/>
      <c r="P12" s="36"/>
      <c r="Q12" s="36"/>
      <c r="R12" s="36"/>
      <c r="S12" s="36"/>
      <c r="T12" s="36"/>
      <c r="U12" s="36"/>
      <c r="V12" s="36"/>
      <c r="W12" s="38"/>
    </row>
  </sheetData>
  <sheetProtection password="DE3C" sheet="1" objects="1" scenarios="1"/>
  <mergeCells count="6">
    <mergeCell ref="A1:W1"/>
    <mergeCell ref="A2:W2"/>
    <mergeCell ref="A3:W3"/>
    <mergeCell ref="D5:H5"/>
    <mergeCell ref="J5:P5"/>
    <mergeCell ref="R5:V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activeCell="D28" sqref="D28"/>
    </sheetView>
  </sheetViews>
  <sheetFormatPr defaultRowHeight="15" x14ac:dyDescent="0.25"/>
  <cols>
    <col min="1" max="1" width="46.42578125" customWidth="1"/>
    <col min="2" max="2" width="14.140625" customWidth="1"/>
    <col min="3" max="3" width="2.28515625" customWidth="1"/>
    <col min="4" max="4" width="14.140625" customWidth="1"/>
    <col min="5" max="5" width="2.28515625" customWidth="1"/>
    <col min="6" max="6" width="14.140625" customWidth="1"/>
    <col min="7" max="7" width="2.28515625" customWidth="1"/>
    <col min="8" max="8" width="14.140625" customWidth="1"/>
    <col min="9" max="9" width="2.85546875" customWidth="1"/>
    <col min="10" max="10" width="14.140625" customWidth="1"/>
    <col min="11" max="11" width="2.28515625" customWidth="1"/>
    <col min="12" max="12" width="14.140625" customWidth="1"/>
    <col min="13" max="13" width="2.28515625" customWidth="1"/>
    <col min="14" max="14" width="14.140625" customWidth="1"/>
    <col min="15" max="15" width="2.28515625" customWidth="1"/>
    <col min="16" max="16" width="14.140625" customWidth="1"/>
    <col min="17" max="17" width="2.28515625" customWidth="1"/>
  </cols>
  <sheetData>
    <row r="1" spans="1:17" ht="18.75" x14ac:dyDescent="0.3">
      <c r="A1" t="s">
        <v>38</v>
      </c>
      <c r="B1" s="149">
        <v>5.91</v>
      </c>
      <c r="E1" s="15"/>
      <c r="F1" s="219" t="s">
        <v>100</v>
      </c>
    </row>
    <row r="2" spans="1:17" x14ac:dyDescent="0.25">
      <c r="A2" t="s">
        <v>37</v>
      </c>
      <c r="B2" s="150">
        <v>4179234000</v>
      </c>
    </row>
    <row r="3" spans="1:17" ht="15.75" thickBot="1" x14ac:dyDescent="0.3">
      <c r="B3" s="8"/>
    </row>
    <row r="4" spans="1:17" ht="58.5" thickBot="1" x14ac:dyDescent="0.35">
      <c r="A4" s="145" t="s">
        <v>2</v>
      </c>
      <c r="B4" s="58" t="s">
        <v>3</v>
      </c>
      <c r="C4" s="59"/>
      <c r="D4" s="58" t="s">
        <v>4</v>
      </c>
      <c r="E4" s="60"/>
      <c r="F4" s="58" t="s">
        <v>5</v>
      </c>
      <c r="G4" s="59"/>
      <c r="H4" s="61" t="s">
        <v>6</v>
      </c>
      <c r="I4" s="59"/>
      <c r="J4" s="58" t="s">
        <v>4</v>
      </c>
      <c r="K4" s="59"/>
      <c r="L4" s="58" t="s">
        <v>7</v>
      </c>
      <c r="M4" s="60"/>
      <c r="N4" s="58" t="s">
        <v>5</v>
      </c>
      <c r="O4" s="60"/>
      <c r="P4" s="62" t="s">
        <v>8</v>
      </c>
      <c r="Q4" s="4"/>
    </row>
    <row r="5" spans="1:17" x14ac:dyDescent="0.25">
      <c r="A5" s="14"/>
      <c r="B5" s="15"/>
      <c r="C5" s="15"/>
      <c r="D5" s="15"/>
      <c r="E5" s="15"/>
      <c r="F5" s="15"/>
      <c r="G5" s="15"/>
      <c r="H5" s="15"/>
      <c r="I5" s="15"/>
      <c r="J5" s="15"/>
      <c r="K5" s="15"/>
      <c r="L5" s="15"/>
      <c r="M5" s="15"/>
      <c r="N5" s="15"/>
      <c r="O5" s="15"/>
      <c r="P5" s="49"/>
    </row>
    <row r="6" spans="1:17" x14ac:dyDescent="0.25">
      <c r="A6" s="63" t="s">
        <v>13</v>
      </c>
      <c r="B6" s="16">
        <f>ROUND('2. Revised GASB 68 Input'!B10*'1. Allocation %'!$L$4,0)</f>
        <v>0</v>
      </c>
      <c r="C6" s="52"/>
      <c r="D6" s="16">
        <f>ROUND('2. Revised GASB 68 Input'!D10*'1. Allocation %'!$L$4,0)</f>
        <v>0</v>
      </c>
      <c r="E6" s="52"/>
      <c r="F6" s="52">
        <f>IF('1. Allocation %'!N4&gt;0,($B$2*-'1. Allocation %'!N4)-(($B$2*-'1. Allocation %'!N4)/$B$1),0)</f>
        <v>0</v>
      </c>
      <c r="G6" s="52"/>
      <c r="H6" s="52">
        <f>SUM(D6:G6)</f>
        <v>0</v>
      </c>
      <c r="I6" s="52"/>
      <c r="J6" s="16">
        <f>ROUND('2. Revised GASB 68 Input'!J10*'1. Allocation %'!$L$4,0)</f>
        <v>0</v>
      </c>
      <c r="K6" s="52"/>
      <c r="L6" s="16">
        <f>ROUND('2. Revised GASB 68 Input'!L10*'1. Allocation %'!$L$4,0)</f>
        <v>0</v>
      </c>
      <c r="M6" s="52"/>
      <c r="N6" s="16">
        <f>IF('1. Allocation %'!N4&lt;0,($B$2*-'1. Allocation %'!N4)-(($B$2*-'1. Allocation %'!N4)/$B$1),0)</f>
        <v>0</v>
      </c>
      <c r="O6" s="52"/>
      <c r="P6" s="17">
        <f t="shared" ref="P6:P8" si="0">SUM(J6:N6)</f>
        <v>0</v>
      </c>
      <c r="Q6" s="55"/>
    </row>
    <row r="7" spans="1:17" x14ac:dyDescent="0.25">
      <c r="A7" s="63" t="s">
        <v>0</v>
      </c>
      <c r="B7" s="16">
        <f>ROUND('2. Revised GASB 68 Input'!B10*'1. Allocation %'!$L$5,0)</f>
        <v>0</v>
      </c>
      <c r="C7" s="52"/>
      <c r="D7" s="16">
        <f>ROUND('2. Revised GASB 68 Input'!D10*'1. Allocation %'!$L$5,0)</f>
        <v>0</v>
      </c>
      <c r="E7" s="52"/>
      <c r="F7" s="52">
        <f>IF('1. Allocation %'!N5&gt;0,($B$2*-'1. Allocation %'!N5)-(($B$2*-'1. Allocation %'!N5)/$B$1),0)</f>
        <v>0</v>
      </c>
      <c r="G7" s="52"/>
      <c r="H7" s="52">
        <f t="shared" ref="H7:H8" si="1">SUM(D7:G7)</f>
        <v>0</v>
      </c>
      <c r="I7" s="52"/>
      <c r="J7" s="16">
        <f>ROUND('2. Revised GASB 68 Input'!J10*'1. Allocation %'!$L$5,0)</f>
        <v>0</v>
      </c>
      <c r="K7" s="52"/>
      <c r="L7" s="16">
        <f>ROUND('2. Revised GASB 68 Input'!L10*'1. Allocation %'!$L$5,0)</f>
        <v>0</v>
      </c>
      <c r="M7" s="52"/>
      <c r="N7" s="16">
        <f>IF('1. Allocation %'!N5&lt;0,($B$2*-'1. Allocation %'!N5)-(($B$2*-'1. Allocation %'!N5)/$B$1),0)</f>
        <v>0</v>
      </c>
      <c r="O7" s="52"/>
      <c r="P7" s="17">
        <f t="shared" si="0"/>
        <v>0</v>
      </c>
      <c r="Q7" s="55"/>
    </row>
    <row r="8" spans="1:17" x14ac:dyDescent="0.25">
      <c r="A8" s="63" t="s">
        <v>1</v>
      </c>
      <c r="B8" s="16">
        <f>ROUND('2. Revised GASB 68 Input'!B10*'1. Allocation %'!$L$6,0)</f>
        <v>0</v>
      </c>
      <c r="C8" s="52"/>
      <c r="D8" s="16">
        <f>ROUND('2. Revised GASB 68 Input'!D10*'1. Allocation %'!$L$6,0)</f>
        <v>0</v>
      </c>
      <c r="E8" s="52"/>
      <c r="F8" s="52">
        <f>IF('1. Allocation %'!N6&gt;0,($B$2*-'1. Allocation %'!N6)-(($B$2*-'1. Allocation %'!N6)/$B$1),0)</f>
        <v>0</v>
      </c>
      <c r="G8" s="52"/>
      <c r="H8" s="52">
        <f t="shared" si="1"/>
        <v>0</v>
      </c>
      <c r="I8" s="52"/>
      <c r="J8" s="16">
        <f>ROUND('2. Revised GASB 68 Input'!J10*'1. Allocation %'!$L$6,0)</f>
        <v>0</v>
      </c>
      <c r="K8" s="52"/>
      <c r="L8" s="16">
        <f>ROUND('2. Revised GASB 68 Input'!L10*'1. Allocation %'!$L$6,0)</f>
        <v>0</v>
      </c>
      <c r="M8" s="52"/>
      <c r="N8" s="16">
        <f>IF('1. Allocation %'!N6&lt;0,($B$2*-'1. Allocation %'!N6)-(($B$2*-'1. Allocation %'!N6)/$B$1),0)</f>
        <v>0</v>
      </c>
      <c r="O8" s="52"/>
      <c r="P8" s="17">
        <f t="shared" si="0"/>
        <v>0</v>
      </c>
      <c r="Q8" s="55"/>
    </row>
    <row r="9" spans="1:17" ht="15.75" thickBot="1" x14ac:dyDescent="0.3">
      <c r="A9" s="64" t="s">
        <v>15</v>
      </c>
      <c r="B9" s="56">
        <f>SUM(B6:B8)</f>
        <v>0</v>
      </c>
      <c r="C9" s="52"/>
      <c r="D9" s="56">
        <f>SUM(D6:D8)</f>
        <v>0</v>
      </c>
      <c r="E9" s="52"/>
      <c r="F9" s="56">
        <f>SUM(F6:F8)</f>
        <v>0</v>
      </c>
      <c r="G9" s="52"/>
      <c r="H9" s="56">
        <f>SUM(H6:H8)</f>
        <v>0</v>
      </c>
      <c r="I9" s="52"/>
      <c r="J9" s="56">
        <f>SUM(J6:J8)</f>
        <v>0</v>
      </c>
      <c r="K9" s="52"/>
      <c r="L9" s="56">
        <f>SUM(L6:L8)</f>
        <v>0</v>
      </c>
      <c r="M9" s="52"/>
      <c r="N9" s="56">
        <f>SUM(N6:N8)</f>
        <v>0</v>
      </c>
      <c r="O9" s="52"/>
      <c r="P9" s="65">
        <f>SUM(P6:P8)</f>
        <v>0</v>
      </c>
      <c r="Q9" s="55"/>
    </row>
    <row r="10" spans="1:17" ht="5.25" customHeight="1" thickTop="1" x14ac:dyDescent="0.25">
      <c r="A10" s="14"/>
      <c r="B10" s="15"/>
      <c r="C10" s="15"/>
      <c r="D10" s="15"/>
      <c r="E10" s="15"/>
      <c r="F10" s="15"/>
      <c r="G10" s="15"/>
      <c r="H10" s="15"/>
      <c r="I10" s="15"/>
      <c r="J10" s="15"/>
      <c r="K10" s="15"/>
      <c r="L10" s="15"/>
      <c r="M10" s="15"/>
      <c r="N10" s="15"/>
      <c r="O10" s="15"/>
      <c r="P10" s="49"/>
    </row>
    <row r="11" spans="1:17" x14ac:dyDescent="0.25">
      <c r="A11" s="67" t="s">
        <v>36</v>
      </c>
      <c r="B11" s="74">
        <f>B9-'2. Revised GASB 68 Input'!B8</f>
        <v>0</v>
      </c>
      <c r="C11" s="74"/>
      <c r="D11" s="74">
        <f>D9-'2. Revised GASB 68 Input'!D8</f>
        <v>0</v>
      </c>
      <c r="E11" s="74"/>
      <c r="F11" s="74">
        <f>ROUND(IF('2. Revised GASB 68 Input'!F8&gt;0,'3. Restated FY15 FS Amounts'!F6+'3. Restated FY15 FS Amounts'!F7+'3. Restated FY15 FS Amounts'!F8-'3. Restated FY15 FS Amounts'!N6-'3. Restated FY15 FS Amounts'!N7-'3. Restated FY15 FS Amounts'!N8-'2. Revised GASB 68 Input'!F8,'3. Restated FY15 FS Amounts'!N6+'3. Restated FY15 FS Amounts'!N7+'3. Restated FY15 FS Amounts'!N8-'3. Restated FY15 FS Amounts'!F6-'3. Restated FY15 FS Amounts'!F7-'3. Restated FY15 FS Amounts'!F8-'2. Revised GASB 68 Input'!N8),0)</f>
        <v>0</v>
      </c>
      <c r="G11" s="74"/>
      <c r="H11" s="74"/>
      <c r="I11" s="74"/>
      <c r="J11" s="74">
        <f>J9-'2. Revised GASB 68 Input'!J8</f>
        <v>0</v>
      </c>
      <c r="K11" s="74"/>
      <c r="L11" s="74">
        <f>L9-'2. Revised GASB 68 Input'!L8</f>
        <v>0</v>
      </c>
      <c r="M11" s="74"/>
      <c r="N11" s="74">
        <f>ROUND(IF('2. Revised GASB 68 Input'!N8&gt;0,'3. Restated FY15 FS Amounts'!N6+'3. Restated FY15 FS Amounts'!N7+'3. Restated FY15 FS Amounts'!N8-'3. Restated FY15 FS Amounts'!F6-'3. Restated FY15 FS Amounts'!F7-'3. Restated FY15 FS Amounts'!F8-'2. Revised GASB 68 Input'!N8,'3. Restated FY15 FS Amounts'!F6+'3. Restated FY15 FS Amounts'!F7+'3. Restated FY15 FS Amounts'!F8-'3. Restated FY15 FS Amounts'!N6-'3. Restated FY15 FS Amounts'!N7-'3. Restated FY15 FS Amounts'!N8-'2. Revised GASB 68 Input'!F8),0)</f>
        <v>0</v>
      </c>
      <c r="O11" s="74"/>
      <c r="P11" s="75"/>
      <c r="Q11" s="55"/>
    </row>
    <row r="12" spans="1:17" ht="5.25" customHeight="1" thickBot="1" x14ac:dyDescent="0.3">
      <c r="A12" s="18"/>
      <c r="B12" s="66"/>
      <c r="C12" s="50"/>
      <c r="D12" s="66"/>
      <c r="E12" s="50"/>
      <c r="F12" s="66"/>
      <c r="G12" s="50"/>
      <c r="H12" s="66"/>
      <c r="I12" s="50"/>
      <c r="J12" s="50"/>
      <c r="K12" s="50"/>
      <c r="L12" s="50"/>
      <c r="M12" s="50"/>
      <c r="N12" s="50"/>
      <c r="O12" s="50"/>
      <c r="P12" s="51"/>
    </row>
    <row r="13" spans="1:17" ht="15.75" thickBot="1" x14ac:dyDescent="0.3">
      <c r="A13" s="15"/>
      <c r="B13" s="53"/>
      <c r="C13" s="15"/>
      <c r="D13" s="53"/>
      <c r="E13" s="15"/>
      <c r="F13" s="53"/>
      <c r="G13" s="15"/>
      <c r="H13" s="53"/>
      <c r="I13" s="15"/>
      <c r="J13" s="15"/>
      <c r="K13" s="15"/>
      <c r="L13" s="15"/>
      <c r="M13" s="15"/>
      <c r="N13" s="15"/>
      <c r="O13" s="15"/>
      <c r="P13" s="15"/>
    </row>
    <row r="14" spans="1:17" ht="7.5" customHeight="1" x14ac:dyDescent="0.25">
      <c r="A14" s="46"/>
      <c r="B14" s="68"/>
      <c r="C14" s="47"/>
      <c r="D14" s="68"/>
      <c r="E14" s="47"/>
      <c r="F14" s="68"/>
      <c r="G14" s="47"/>
      <c r="H14" s="68"/>
      <c r="I14" s="13"/>
      <c r="J14" s="15"/>
      <c r="K14" s="15"/>
      <c r="L14" s="15"/>
      <c r="M14" s="15"/>
      <c r="N14" s="15"/>
      <c r="O14" s="15"/>
      <c r="P14" s="15"/>
    </row>
    <row r="15" spans="1:17" x14ac:dyDescent="0.25">
      <c r="A15" s="69" t="s">
        <v>40</v>
      </c>
      <c r="B15" s="11" t="s">
        <v>13</v>
      </c>
      <c r="C15" s="48"/>
      <c r="D15" s="11" t="s">
        <v>0</v>
      </c>
      <c r="E15" s="48"/>
      <c r="F15" s="11" t="s">
        <v>1</v>
      </c>
      <c r="G15" s="70"/>
      <c r="H15" s="77" t="s">
        <v>14</v>
      </c>
      <c r="I15" s="49"/>
      <c r="N15" s="2"/>
      <c r="P15" s="2"/>
    </row>
    <row r="16" spans="1:17" x14ac:dyDescent="0.25">
      <c r="A16" s="69"/>
      <c r="B16" s="48"/>
      <c r="C16" s="48"/>
      <c r="D16" s="48"/>
      <c r="E16" s="48"/>
      <c r="F16" s="48"/>
      <c r="G16" s="70"/>
      <c r="H16" s="48"/>
      <c r="I16" s="49"/>
      <c r="N16" s="2"/>
      <c r="P16" s="2"/>
    </row>
    <row r="17" spans="1:16" x14ac:dyDescent="0.25">
      <c r="A17" s="14" t="s">
        <v>3</v>
      </c>
      <c r="B17" s="73">
        <f>B6</f>
        <v>0</v>
      </c>
      <c r="C17" s="52"/>
      <c r="D17" s="73">
        <f>B7</f>
        <v>0</v>
      </c>
      <c r="E17" s="52"/>
      <c r="F17" s="73">
        <f>B8</f>
        <v>0</v>
      </c>
      <c r="G17" s="52"/>
      <c r="H17" s="52">
        <f>SUM(B17:F17)</f>
        <v>0</v>
      </c>
      <c r="I17" s="49"/>
      <c r="N17" s="2"/>
      <c r="P17" s="2"/>
    </row>
    <row r="18" spans="1:16" x14ac:dyDescent="0.25">
      <c r="A18" s="14"/>
      <c r="B18" s="76"/>
      <c r="C18" s="76"/>
      <c r="D18" s="76"/>
      <c r="E18" s="76"/>
      <c r="F18" s="76"/>
      <c r="G18" s="52"/>
      <c r="H18" s="52"/>
      <c r="I18" s="49"/>
      <c r="N18" s="2"/>
      <c r="P18" s="2"/>
    </row>
    <row r="19" spans="1:16" x14ac:dyDescent="0.25">
      <c r="A19" s="14" t="s">
        <v>16</v>
      </c>
      <c r="B19" s="15"/>
      <c r="C19" s="15"/>
      <c r="D19" s="15"/>
      <c r="E19" s="15"/>
      <c r="F19" s="15"/>
      <c r="G19" s="15"/>
      <c r="H19" s="15"/>
      <c r="I19" s="49"/>
      <c r="N19" s="2"/>
      <c r="P19" s="2"/>
    </row>
    <row r="20" spans="1:16" x14ac:dyDescent="0.25">
      <c r="A20" s="54" t="s">
        <v>17</v>
      </c>
      <c r="B20" s="52">
        <f>H6</f>
        <v>0</v>
      </c>
      <c r="C20" s="52"/>
      <c r="D20" s="52">
        <f>H7</f>
        <v>0</v>
      </c>
      <c r="E20" s="52"/>
      <c r="F20" s="52">
        <f>H8</f>
        <v>0</v>
      </c>
      <c r="G20" s="52"/>
      <c r="H20" s="52">
        <f>H9</f>
        <v>0</v>
      </c>
      <c r="I20" s="49"/>
      <c r="N20" s="1"/>
      <c r="P20" s="1"/>
    </row>
    <row r="21" spans="1:16" x14ac:dyDescent="0.25">
      <c r="A21" s="54" t="s">
        <v>18</v>
      </c>
      <c r="B21" s="182">
        <v>0</v>
      </c>
      <c r="C21" s="16"/>
      <c r="D21" s="182">
        <v>0</v>
      </c>
      <c r="E21" s="16"/>
      <c r="F21" s="182">
        <v>0</v>
      </c>
      <c r="G21" s="16"/>
      <c r="H21" s="57">
        <f>SUM(B21:F21)</f>
        <v>0</v>
      </c>
      <c r="I21" s="49"/>
    </row>
    <row r="22" spans="1:16" ht="15.75" thickBot="1" x14ac:dyDescent="0.3">
      <c r="A22" s="14" t="s">
        <v>19</v>
      </c>
      <c r="B22" s="72">
        <f>SUM(B20:B21)</f>
        <v>0</v>
      </c>
      <c r="C22" s="52"/>
      <c r="D22" s="72">
        <f>SUM(D20:D21)</f>
        <v>0</v>
      </c>
      <c r="E22" s="52"/>
      <c r="F22" s="72">
        <f>SUM(F20:F21)</f>
        <v>0</v>
      </c>
      <c r="G22" s="52"/>
      <c r="H22" s="56">
        <f>SUM(H20:H21)</f>
        <v>0</v>
      </c>
      <c r="I22" s="49"/>
    </row>
    <row r="23" spans="1:16" ht="15.75" thickTop="1" x14ac:dyDescent="0.25">
      <c r="A23" s="14"/>
      <c r="B23" s="52"/>
      <c r="C23" s="52"/>
      <c r="D23" s="52"/>
      <c r="E23" s="52"/>
      <c r="F23" s="52"/>
      <c r="G23" s="52"/>
      <c r="H23" s="52"/>
      <c r="I23" s="49"/>
    </row>
    <row r="24" spans="1:16" x14ac:dyDescent="0.25">
      <c r="A24" s="14" t="s">
        <v>20</v>
      </c>
      <c r="B24" s="73">
        <f>P6</f>
        <v>0</v>
      </c>
      <c r="C24" s="52"/>
      <c r="D24" s="73">
        <f>P7</f>
        <v>0</v>
      </c>
      <c r="E24" s="52"/>
      <c r="F24" s="73">
        <f>P8</f>
        <v>0</v>
      </c>
      <c r="G24" s="52"/>
      <c r="H24" s="52">
        <f>SUM(B24:G24)</f>
        <v>0</v>
      </c>
      <c r="I24" s="49"/>
    </row>
    <row r="25" spans="1:16" x14ac:dyDescent="0.25">
      <c r="A25" s="14"/>
      <c r="B25" s="52"/>
      <c r="C25" s="52"/>
      <c r="D25" s="52"/>
      <c r="E25" s="52"/>
      <c r="F25" s="52"/>
      <c r="G25" s="52"/>
      <c r="H25" s="52"/>
      <c r="I25" s="49"/>
    </row>
    <row r="26" spans="1:16" ht="7.5" customHeight="1" thickBot="1" x14ac:dyDescent="0.3">
      <c r="A26" s="18"/>
      <c r="B26" s="50"/>
      <c r="C26" s="50"/>
      <c r="D26" s="50"/>
      <c r="E26" s="50"/>
      <c r="F26" s="50"/>
      <c r="G26" s="50"/>
      <c r="H26" s="50"/>
      <c r="I26" s="51"/>
    </row>
  </sheetData>
  <sheetProtection password="DE3C"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1"/>
  <sheetViews>
    <sheetView workbookViewId="0">
      <selection activeCell="I11" sqref="I11"/>
    </sheetView>
  </sheetViews>
  <sheetFormatPr defaultRowHeight="15" x14ac:dyDescent="0.25"/>
  <cols>
    <col min="1" max="1" width="57.85546875" customWidth="1"/>
    <col min="2" max="2" width="1.7109375" customWidth="1"/>
    <col min="3" max="3" width="17.28515625" customWidth="1"/>
    <col min="4" max="4" width="1.7109375" customWidth="1"/>
    <col min="5" max="5" width="17.28515625" customWidth="1"/>
    <col min="6" max="6" width="1.7109375" customWidth="1"/>
    <col min="7" max="7" width="17.28515625" customWidth="1"/>
    <col min="8" max="8" width="3.28515625" customWidth="1"/>
    <col min="9" max="9" width="14" customWidth="1"/>
    <col min="10" max="10" width="12.28515625" customWidth="1"/>
  </cols>
  <sheetData>
    <row r="3" spans="1:8" ht="20.25" x14ac:dyDescent="0.3">
      <c r="C3" s="85" t="s">
        <v>13</v>
      </c>
      <c r="D3" s="83"/>
      <c r="E3" s="85" t="s">
        <v>0</v>
      </c>
      <c r="F3" s="83"/>
      <c r="G3" s="85" t="s">
        <v>1</v>
      </c>
      <c r="H3" s="83"/>
    </row>
    <row r="4" spans="1:8" ht="15.75" x14ac:dyDescent="0.25">
      <c r="C4" s="86" t="s">
        <v>49</v>
      </c>
      <c r="D4" s="84"/>
      <c r="E4" s="86" t="s">
        <v>49</v>
      </c>
      <c r="F4" s="84"/>
      <c r="G4" s="86" t="s">
        <v>49</v>
      </c>
      <c r="H4" s="79"/>
    </row>
    <row r="5" spans="1:8" ht="15.75" x14ac:dyDescent="0.25">
      <c r="A5" s="88" t="s">
        <v>46</v>
      </c>
      <c r="D5" s="81"/>
      <c r="F5" s="84"/>
      <c r="H5" s="79"/>
    </row>
    <row r="6" spans="1:8" ht="15.75" x14ac:dyDescent="0.25">
      <c r="A6" s="54" t="s">
        <v>3</v>
      </c>
      <c r="C6" s="182"/>
      <c r="D6" s="81"/>
      <c r="E6" s="185"/>
      <c r="F6" s="81"/>
      <c r="G6" s="182"/>
      <c r="H6" s="93"/>
    </row>
    <row r="7" spans="1:8" x14ac:dyDescent="0.25">
      <c r="A7" s="54" t="s">
        <v>53</v>
      </c>
      <c r="C7" s="185"/>
      <c r="D7" s="78"/>
      <c r="E7" s="185"/>
      <c r="F7" s="78"/>
      <c r="G7" s="185"/>
      <c r="H7" s="78"/>
    </row>
    <row r="8" spans="1:8" x14ac:dyDescent="0.25">
      <c r="A8" s="54" t="s">
        <v>52</v>
      </c>
      <c r="C8" s="185"/>
      <c r="D8" s="78"/>
      <c r="E8" s="185"/>
      <c r="F8" s="78"/>
      <c r="G8" s="185"/>
      <c r="H8" s="78"/>
    </row>
    <row r="9" spans="1:8" ht="45" x14ac:dyDescent="0.25">
      <c r="A9" s="87" t="s">
        <v>47</v>
      </c>
      <c r="B9" s="88"/>
      <c r="C9" s="91">
        <f>C6-C7+C8</f>
        <v>0</v>
      </c>
      <c r="D9" s="91"/>
      <c r="E9" s="91">
        <f>E6-E7+E8</f>
        <v>0</v>
      </c>
      <c r="F9" s="91"/>
      <c r="G9" s="91">
        <f>G6-G7+G8</f>
        <v>0</v>
      </c>
    </row>
    <row r="10" spans="1:8" x14ac:dyDescent="0.25">
      <c r="C10" s="78"/>
      <c r="D10" s="78"/>
      <c r="E10" s="78"/>
      <c r="F10" s="78"/>
      <c r="G10" s="78"/>
    </row>
    <row r="11" spans="1:8" ht="36.75" customHeight="1" x14ac:dyDescent="0.25">
      <c r="A11" s="89" t="s">
        <v>48</v>
      </c>
      <c r="C11" s="78"/>
      <c r="D11" s="78"/>
      <c r="E11" s="78"/>
      <c r="F11" s="78"/>
      <c r="G11" s="78"/>
    </row>
    <row r="12" spans="1:8" x14ac:dyDescent="0.25">
      <c r="A12" s="54" t="s">
        <v>3</v>
      </c>
      <c r="C12" s="139">
        <f>'3. Restated FY15 FS Amounts'!B17</f>
        <v>0</v>
      </c>
      <c r="D12" s="78"/>
      <c r="E12" s="139">
        <f>'3. Restated FY15 FS Amounts'!D17</f>
        <v>0</v>
      </c>
      <c r="F12" s="78"/>
      <c r="G12" s="139">
        <f>'3. Restated FY15 FS Amounts'!F17</f>
        <v>0</v>
      </c>
    </row>
    <row r="13" spans="1:8" x14ac:dyDescent="0.25">
      <c r="A13" s="54" t="s">
        <v>53</v>
      </c>
      <c r="C13" s="139">
        <f>'3. Restated FY15 FS Amounts'!B22</f>
        <v>0</v>
      </c>
      <c r="D13" s="78"/>
      <c r="E13" s="139">
        <f>'3. Restated FY15 FS Amounts'!D22</f>
        <v>0</v>
      </c>
      <c r="F13" s="78"/>
      <c r="G13" s="139">
        <f>'3. Restated FY15 FS Amounts'!F22</f>
        <v>0</v>
      </c>
    </row>
    <row r="14" spans="1:8" x14ac:dyDescent="0.25">
      <c r="A14" s="54" t="s">
        <v>52</v>
      </c>
      <c r="C14" s="140">
        <f>'3. Restated FY15 FS Amounts'!B24</f>
        <v>0</v>
      </c>
      <c r="D14" s="16"/>
      <c r="E14" s="140">
        <f>'3. Restated FY15 FS Amounts'!D24</f>
        <v>0</v>
      </c>
      <c r="F14" s="16"/>
      <c r="G14" s="140">
        <f>'3. Restated FY15 FS Amounts'!F24</f>
        <v>0</v>
      </c>
    </row>
    <row r="15" spans="1:8" ht="30" x14ac:dyDescent="0.25">
      <c r="A15" s="87" t="s">
        <v>50</v>
      </c>
      <c r="C15" s="91">
        <f>C12-C13+C14</f>
        <v>0</v>
      </c>
      <c r="D15" s="92"/>
      <c r="E15" s="91">
        <f>E12-E13+E14</f>
        <v>0</v>
      </c>
      <c r="F15" s="92"/>
      <c r="G15" s="91">
        <f>G12-G13+G14</f>
        <v>0</v>
      </c>
    </row>
    <row r="16" spans="1:8" ht="30.75" thickBot="1" x14ac:dyDescent="0.3">
      <c r="A16" s="90" t="s">
        <v>51</v>
      </c>
      <c r="C16" s="9">
        <f>C15-C9</f>
        <v>0</v>
      </c>
      <c r="D16" s="78"/>
      <c r="E16" s="9">
        <f>E15-E9</f>
        <v>0</v>
      </c>
      <c r="F16" s="78"/>
      <c r="G16" s="9">
        <f>G15-G9</f>
        <v>0</v>
      </c>
    </row>
    <row r="17" spans="1:10" ht="15.75" thickTop="1" x14ac:dyDescent="0.25"/>
    <row r="18" spans="1:10" ht="15" customHeight="1" x14ac:dyDescent="0.25">
      <c r="A18" s="208" t="s">
        <v>55</v>
      </c>
      <c r="B18" s="208"/>
      <c r="C18" s="208"/>
      <c r="D18" s="208"/>
      <c r="E18" s="208"/>
      <c r="F18" s="208"/>
      <c r="G18" s="208"/>
    </row>
    <row r="19" spans="1:10" x14ac:dyDescent="0.25">
      <c r="A19" s="208"/>
      <c r="B19" s="208"/>
      <c r="C19" s="208"/>
      <c r="D19" s="208"/>
      <c r="E19" s="208"/>
      <c r="F19" s="208"/>
      <c r="G19" s="208"/>
    </row>
    <row r="20" spans="1:10" x14ac:dyDescent="0.25">
      <c r="A20" s="208"/>
      <c r="B20" s="208"/>
      <c r="C20" s="208"/>
      <c r="D20" s="208"/>
      <c r="E20" s="208"/>
      <c r="F20" s="208"/>
      <c r="G20" s="208"/>
    </row>
    <row r="21" spans="1:10" x14ac:dyDescent="0.25">
      <c r="A21" s="208"/>
      <c r="B21" s="208"/>
      <c r="C21" s="208"/>
      <c r="D21" s="208"/>
      <c r="E21" s="208"/>
      <c r="F21" s="208"/>
      <c r="G21" s="208"/>
    </row>
    <row r="22" spans="1:10" ht="33.75" customHeight="1" x14ac:dyDescent="0.25">
      <c r="A22" s="208"/>
      <c r="B22" s="208"/>
      <c r="C22" s="208"/>
      <c r="D22" s="208"/>
      <c r="E22" s="208"/>
      <c r="F22" s="208"/>
      <c r="G22" s="208"/>
    </row>
    <row r="23" spans="1:10" x14ac:dyDescent="0.25">
      <c r="A23" s="208"/>
      <c r="B23" s="208"/>
      <c r="C23" s="208"/>
      <c r="D23" s="208"/>
      <c r="E23" s="208"/>
      <c r="F23" s="208"/>
      <c r="G23" s="208"/>
    </row>
    <row r="24" spans="1:10" x14ac:dyDescent="0.25">
      <c r="A24" s="208"/>
      <c r="B24" s="208"/>
      <c r="C24" s="208"/>
      <c r="D24" s="208"/>
      <c r="E24" s="208"/>
      <c r="F24" s="208"/>
      <c r="G24" s="208"/>
    </row>
    <row r="25" spans="1:10" x14ac:dyDescent="0.25">
      <c r="A25" s="208"/>
      <c r="B25" s="208"/>
      <c r="C25" s="208"/>
      <c r="D25" s="208"/>
      <c r="E25" s="208"/>
      <c r="F25" s="208"/>
      <c r="G25" s="208"/>
    </row>
    <row r="26" spans="1:10" x14ac:dyDescent="0.25">
      <c r="A26" s="208"/>
      <c r="B26" s="208"/>
      <c r="C26" s="208"/>
      <c r="D26" s="208"/>
      <c r="E26" s="208"/>
      <c r="F26" s="208"/>
      <c r="G26" s="208"/>
    </row>
    <row r="27" spans="1:10" ht="15.75" thickBot="1" x14ac:dyDescent="0.3">
      <c r="A27" s="208"/>
      <c r="B27" s="208"/>
      <c r="C27" s="208"/>
      <c r="D27" s="208"/>
      <c r="E27" s="208"/>
      <c r="F27" s="208"/>
      <c r="G27" s="208"/>
    </row>
    <row r="28" spans="1:10" ht="105" customHeight="1" thickBot="1" x14ac:dyDescent="0.3">
      <c r="I28" s="209" t="s">
        <v>56</v>
      </c>
      <c r="J28" s="210"/>
    </row>
    <row r="29" spans="1:10" ht="16.5" thickBot="1" x14ac:dyDescent="0.3">
      <c r="I29" s="141">
        <f>C16</f>
        <v>0</v>
      </c>
      <c r="J29" s="142" t="s">
        <v>13</v>
      </c>
    </row>
    <row r="30" spans="1:10" ht="16.5" thickBot="1" x14ac:dyDescent="0.3">
      <c r="I30" s="141">
        <f>E16</f>
        <v>0</v>
      </c>
      <c r="J30" s="142" t="s">
        <v>0</v>
      </c>
    </row>
    <row r="31" spans="1:10" ht="16.5" thickBot="1" x14ac:dyDescent="0.3">
      <c r="I31" s="141">
        <f>G16</f>
        <v>0</v>
      </c>
      <c r="J31" s="143" t="s">
        <v>1</v>
      </c>
    </row>
  </sheetData>
  <sheetProtection password="DE3C" sheet="1" objects="1" scenarios="1"/>
  <mergeCells count="2">
    <mergeCell ref="A18:G27"/>
    <mergeCell ref="I28:J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opLeftCell="A4" workbookViewId="0">
      <selection activeCell="H18" sqref="H18"/>
    </sheetView>
  </sheetViews>
  <sheetFormatPr defaultRowHeight="15" x14ac:dyDescent="0.25"/>
  <cols>
    <col min="1" max="1" width="15.7109375" style="10" customWidth="1"/>
    <col min="2" max="6" width="9.140625" style="10"/>
    <col min="7" max="7" width="14.7109375" style="10" customWidth="1"/>
    <col min="8" max="8" width="20.28515625" style="10" customWidth="1"/>
    <col min="9" max="9" width="3.5703125" style="10" customWidth="1"/>
    <col min="10" max="10" width="20.28515625" style="10" customWidth="1"/>
    <col min="11" max="11" width="3.5703125" style="10" customWidth="1"/>
    <col min="12" max="12" width="20.28515625" style="10" customWidth="1"/>
    <col min="13" max="13" width="3.5703125" style="10" customWidth="1"/>
    <col min="14" max="16384" width="9.140625" style="10"/>
  </cols>
  <sheetData>
    <row r="1" spans="1:12" ht="18" x14ac:dyDescent="0.25">
      <c r="A1" s="151" t="s">
        <v>60</v>
      </c>
    </row>
    <row r="2" spans="1:12" ht="18" x14ac:dyDescent="0.25">
      <c r="A2" s="151" t="s">
        <v>97</v>
      </c>
    </row>
    <row r="6" spans="1:12" ht="21" x14ac:dyDescent="0.35">
      <c r="A6" s="211" t="s">
        <v>61</v>
      </c>
      <c r="B6" s="211"/>
      <c r="C6" s="211"/>
      <c r="D6" s="211"/>
      <c r="E6" s="211"/>
      <c r="F6" s="211"/>
      <c r="G6" s="211"/>
      <c r="H6" s="211"/>
      <c r="I6" s="211"/>
      <c r="J6" s="211"/>
    </row>
    <row r="7" spans="1:12" x14ac:dyDescent="0.25">
      <c r="B7" s="212" t="s">
        <v>62</v>
      </c>
      <c r="C7" s="213"/>
      <c r="D7" s="213"/>
      <c r="E7" s="213"/>
      <c r="F7" s="213"/>
      <c r="G7" s="213"/>
      <c r="H7" s="213"/>
      <c r="I7" s="213"/>
      <c r="J7" s="213"/>
    </row>
    <row r="8" spans="1:12" x14ac:dyDescent="0.25">
      <c r="B8" s="213"/>
      <c r="C8" s="213"/>
      <c r="D8" s="213"/>
      <c r="E8" s="213"/>
      <c r="F8" s="213"/>
      <c r="G8" s="213"/>
      <c r="H8" s="213"/>
      <c r="I8" s="213"/>
      <c r="J8" s="213"/>
    </row>
    <row r="9" spans="1:12" x14ac:dyDescent="0.25">
      <c r="B9" s="213"/>
      <c r="C9" s="213"/>
      <c r="D9" s="213"/>
      <c r="E9" s="213"/>
      <c r="F9" s="213"/>
      <c r="G9" s="213"/>
      <c r="H9" s="213"/>
      <c r="I9" s="213"/>
      <c r="J9" s="213"/>
    </row>
    <row r="10" spans="1:12" x14ac:dyDescent="0.25">
      <c r="B10" s="213"/>
      <c r="C10" s="213"/>
      <c r="D10" s="213"/>
      <c r="E10" s="213"/>
      <c r="F10" s="213"/>
      <c r="G10" s="213"/>
      <c r="H10" s="213"/>
      <c r="I10" s="213"/>
      <c r="J10" s="213"/>
    </row>
    <row r="11" spans="1:12" ht="15.75" x14ac:dyDescent="0.25">
      <c r="C11" s="79"/>
      <c r="H11" s="152"/>
    </row>
    <row r="12" spans="1:12" ht="15.75" x14ac:dyDescent="0.25">
      <c r="C12" s="79"/>
      <c r="H12" s="152"/>
    </row>
    <row r="13" spans="1:12" ht="15.75" x14ac:dyDescent="0.25">
      <c r="H13" s="214" t="s">
        <v>98</v>
      </c>
      <c r="I13" s="214"/>
      <c r="J13" s="214"/>
      <c r="K13" s="214"/>
      <c r="L13" s="214"/>
    </row>
    <row r="14" spans="1:12" ht="15.75" x14ac:dyDescent="0.25">
      <c r="H14" s="153" t="s">
        <v>13</v>
      </c>
      <c r="J14" s="153" t="s">
        <v>0</v>
      </c>
      <c r="L14" s="153" t="s">
        <v>1</v>
      </c>
    </row>
    <row r="15" spans="1:12" ht="15.75" x14ac:dyDescent="0.25">
      <c r="A15" s="154" t="s">
        <v>63</v>
      </c>
      <c r="H15" s="155"/>
      <c r="J15" s="156"/>
    </row>
    <row r="16" spans="1:12" x14ac:dyDescent="0.25">
      <c r="H16" s="155"/>
      <c r="J16" s="156"/>
    </row>
    <row r="17" spans="1:13" ht="15.75" x14ac:dyDescent="0.25">
      <c r="A17" s="10" t="s">
        <v>64</v>
      </c>
      <c r="H17" s="157">
        <f>'1. Allocation %'!E7</f>
        <v>488511000</v>
      </c>
      <c r="J17" s="158"/>
      <c r="L17" s="159">
        <f>H17</f>
        <v>488511000</v>
      </c>
    </row>
    <row r="18" spans="1:13" ht="15.75" x14ac:dyDescent="0.25">
      <c r="A18" s="10" t="s">
        <v>65</v>
      </c>
      <c r="B18" s="10" t="s">
        <v>99</v>
      </c>
      <c r="H18" s="157">
        <v>-347178075</v>
      </c>
      <c r="J18" s="158"/>
      <c r="L18" s="160">
        <f>H18</f>
        <v>-347178075</v>
      </c>
    </row>
    <row r="19" spans="1:13" ht="15.75" x14ac:dyDescent="0.25">
      <c r="B19" s="10" t="s">
        <v>66</v>
      </c>
      <c r="H19" s="157">
        <v>-112749951</v>
      </c>
      <c r="J19" s="158"/>
      <c r="L19" s="159">
        <f>H19</f>
        <v>-112749951</v>
      </c>
    </row>
    <row r="20" spans="1:13" ht="15.75" x14ac:dyDescent="0.25">
      <c r="B20" s="10" t="s">
        <v>67</v>
      </c>
      <c r="H20" s="157">
        <v>-6596597</v>
      </c>
      <c r="J20" s="158"/>
      <c r="L20" s="159">
        <f>H20</f>
        <v>-6596597</v>
      </c>
    </row>
    <row r="21" spans="1:13" ht="15.75" x14ac:dyDescent="0.25">
      <c r="A21" s="10" t="s">
        <v>68</v>
      </c>
      <c r="H21" s="161">
        <f>SUM(H17:H20)</f>
        <v>21986377</v>
      </c>
      <c r="J21" s="158"/>
      <c r="L21" s="161">
        <f>SUM(L17:L20)</f>
        <v>21986377</v>
      </c>
    </row>
    <row r="22" spans="1:13" ht="15.75" x14ac:dyDescent="0.25">
      <c r="H22" s="155"/>
      <c r="J22" s="162"/>
    </row>
    <row r="23" spans="1:13" ht="15.75" x14ac:dyDescent="0.25">
      <c r="A23" s="79" t="s">
        <v>69</v>
      </c>
      <c r="H23" s="163">
        <f>'1. Allocation %'!C12</f>
        <v>0</v>
      </c>
      <c r="J23" s="158"/>
      <c r="L23" s="163">
        <f>'1. Allocation %'!C14</f>
        <v>0</v>
      </c>
    </row>
    <row r="24" spans="1:13" ht="15.75" x14ac:dyDescent="0.25">
      <c r="A24" s="79" t="s">
        <v>70</v>
      </c>
      <c r="H24" s="164">
        <f>IF((H21=0),0,H23/H21)</f>
        <v>0</v>
      </c>
      <c r="I24" s="165" t="s">
        <v>71</v>
      </c>
      <c r="J24" s="166"/>
      <c r="K24" s="167"/>
      <c r="L24" s="164">
        <f>IF((L21=0),0,L23/L21)</f>
        <v>0</v>
      </c>
      <c r="M24" s="168" t="s">
        <v>72</v>
      </c>
    </row>
    <row r="25" spans="1:13" ht="15.75" x14ac:dyDescent="0.25">
      <c r="A25" s="10" t="s">
        <v>73</v>
      </c>
      <c r="H25" s="186">
        <v>0</v>
      </c>
      <c r="J25" s="158"/>
      <c r="L25" s="163">
        <f>H25</f>
        <v>0</v>
      </c>
    </row>
    <row r="26" spans="1:13" ht="15.75" x14ac:dyDescent="0.25">
      <c r="A26" s="79" t="s">
        <v>74</v>
      </c>
      <c r="H26" s="161">
        <f>H25*H24</f>
        <v>0</v>
      </c>
      <c r="J26" s="158">
        <v>0</v>
      </c>
      <c r="L26" s="161">
        <f>L25*L24</f>
        <v>0</v>
      </c>
    </row>
    <row r="27" spans="1:13" ht="15.75" x14ac:dyDescent="0.25">
      <c r="H27" s="83"/>
    </row>
    <row r="28" spans="1:13" ht="15.75" x14ac:dyDescent="0.25">
      <c r="H28" s="83"/>
    </row>
    <row r="29" spans="1:13" ht="15.75" x14ac:dyDescent="0.25">
      <c r="A29" s="154" t="s">
        <v>75</v>
      </c>
      <c r="H29" s="155"/>
    </row>
    <row r="30" spans="1:13" x14ac:dyDescent="0.25">
      <c r="A30" s="10" t="s">
        <v>76</v>
      </c>
      <c r="H30" s="155"/>
    </row>
    <row r="31" spans="1:13" x14ac:dyDescent="0.25">
      <c r="H31" s="155"/>
      <c r="J31" s="20"/>
    </row>
    <row r="32" spans="1:13" x14ac:dyDescent="0.25">
      <c r="A32" s="10" t="s">
        <v>64</v>
      </c>
      <c r="H32" s="157">
        <f>H17</f>
        <v>488511000</v>
      </c>
      <c r="I32" s="157"/>
      <c r="J32" s="157">
        <f>H32</f>
        <v>488511000</v>
      </c>
      <c r="K32" s="157"/>
      <c r="L32" s="157">
        <f>H32</f>
        <v>488511000</v>
      </c>
    </row>
    <row r="33" spans="1:13" x14ac:dyDescent="0.25">
      <c r="A33" s="10" t="s">
        <v>65</v>
      </c>
      <c r="B33" s="10" t="s">
        <v>99</v>
      </c>
      <c r="H33" s="157">
        <f>H18</f>
        <v>-347178075</v>
      </c>
      <c r="J33" s="169">
        <f>H33</f>
        <v>-347178075</v>
      </c>
      <c r="L33" s="159">
        <f>H33</f>
        <v>-347178075</v>
      </c>
    </row>
    <row r="34" spans="1:13" x14ac:dyDescent="0.25">
      <c r="A34" s="10" t="s">
        <v>77</v>
      </c>
      <c r="H34" s="161">
        <f>SUM(H32:H33)</f>
        <v>141332925</v>
      </c>
      <c r="J34" s="161">
        <f>SUM(J32:J33)</f>
        <v>141332925</v>
      </c>
      <c r="L34" s="161">
        <f>SUM(L32:L33)</f>
        <v>141332925</v>
      </c>
    </row>
    <row r="35" spans="1:13" x14ac:dyDescent="0.25">
      <c r="H35" s="155"/>
      <c r="J35" s="156"/>
    </row>
    <row r="36" spans="1:13" ht="15.75" x14ac:dyDescent="0.25">
      <c r="A36" s="79" t="s">
        <v>69</v>
      </c>
      <c r="H36" s="169">
        <f>'1. Allocation %'!C12</f>
        <v>0</v>
      </c>
      <c r="J36" s="169">
        <f>'1. Allocation %'!C13</f>
        <v>0</v>
      </c>
      <c r="L36" s="169">
        <f>'1. Allocation %'!C14</f>
        <v>0</v>
      </c>
    </row>
    <row r="37" spans="1:13" ht="15.75" x14ac:dyDescent="0.25">
      <c r="A37" s="79" t="s">
        <v>78</v>
      </c>
      <c r="H37" s="163">
        <f>ROUND((-H19*H24),0)</f>
        <v>0</v>
      </c>
      <c r="J37" s="163">
        <f>ROUND((-J19*J24),0)</f>
        <v>0</v>
      </c>
      <c r="L37" s="163">
        <f>ROUND((-L19*L24),0)</f>
        <v>0</v>
      </c>
    </row>
    <row r="38" spans="1:13" ht="15.75" x14ac:dyDescent="0.25">
      <c r="B38" s="79" t="s">
        <v>79</v>
      </c>
      <c r="H38" s="170">
        <f>SUM(H36:H37)</f>
        <v>0</v>
      </c>
      <c r="J38" s="170">
        <f>SUM(J36:J37)</f>
        <v>0</v>
      </c>
      <c r="L38" s="170">
        <f>SUM(L36:L37)</f>
        <v>0</v>
      </c>
    </row>
    <row r="39" spans="1:13" ht="15.75" x14ac:dyDescent="0.25">
      <c r="A39" s="79" t="s">
        <v>70</v>
      </c>
      <c r="H39" s="164">
        <f>IF((H34=0),0,H38/H34)</f>
        <v>0</v>
      </c>
      <c r="I39" s="165" t="s">
        <v>80</v>
      </c>
      <c r="J39" s="164">
        <f>IF((J34=0),0,J38/J34)</f>
        <v>0</v>
      </c>
      <c r="K39" s="167" t="s">
        <v>81</v>
      </c>
      <c r="L39" s="164">
        <f>IF((L34=0),0,L38/L34)</f>
        <v>0</v>
      </c>
      <c r="M39" s="168" t="s">
        <v>82</v>
      </c>
    </row>
    <row r="40" spans="1:13" x14ac:dyDescent="0.25">
      <c r="A40" s="10" t="s">
        <v>83</v>
      </c>
      <c r="H40" s="186">
        <v>0</v>
      </c>
      <c r="J40" s="169">
        <f>H40</f>
        <v>0</v>
      </c>
      <c r="L40" s="169">
        <f>H40</f>
        <v>0</v>
      </c>
    </row>
    <row r="41" spans="1:13" ht="15.75" x14ac:dyDescent="0.25">
      <c r="A41" s="79" t="s">
        <v>84</v>
      </c>
      <c r="H41" s="170">
        <f>H40*H39</f>
        <v>0</v>
      </c>
      <c r="J41" s="170">
        <f>J40*J39</f>
        <v>0</v>
      </c>
      <c r="L41" s="170">
        <f>L40*L39</f>
        <v>0</v>
      </c>
    </row>
    <row r="42" spans="1:13" ht="16.5" thickBot="1" x14ac:dyDescent="0.3">
      <c r="B42" s="10" t="s">
        <v>85</v>
      </c>
      <c r="H42" s="180">
        <f>H26+H41</f>
        <v>0</v>
      </c>
      <c r="I42" s="171"/>
      <c r="J42" s="180">
        <f>J26+J41</f>
        <v>0</v>
      </c>
      <c r="L42" s="180">
        <f>L26+L41</f>
        <v>0</v>
      </c>
    </row>
    <row r="43" spans="1:13" s="20" customFormat="1" ht="16.5" thickTop="1" x14ac:dyDescent="0.25">
      <c r="B43" s="172"/>
      <c r="C43" s="95"/>
      <c r="D43" s="95"/>
      <c r="E43" s="95"/>
      <c r="F43" s="95"/>
      <c r="G43" s="95"/>
      <c r="H43" s="173"/>
      <c r="I43" s="174"/>
      <c r="J43" s="173"/>
      <c r="L43" s="173"/>
    </row>
    <row r="44" spans="1:13" x14ac:dyDescent="0.25">
      <c r="J44" s="20"/>
    </row>
    <row r="45" spans="1:13" x14ac:dyDescent="0.25">
      <c r="J45" s="20"/>
    </row>
    <row r="46" spans="1:13" ht="21" x14ac:dyDescent="0.35">
      <c r="A46" s="211" t="s">
        <v>86</v>
      </c>
      <c r="B46" s="211"/>
      <c r="C46" s="211"/>
      <c r="D46" s="211"/>
      <c r="E46" s="211"/>
      <c r="F46" s="211"/>
      <c r="G46" s="211"/>
      <c r="H46" s="211"/>
      <c r="I46" s="211"/>
      <c r="J46" s="211"/>
    </row>
    <row r="47" spans="1:13" x14ac:dyDescent="0.25">
      <c r="B47" s="175"/>
      <c r="C47" s="176"/>
      <c r="D47" s="176"/>
      <c r="E47" s="176"/>
      <c r="F47" s="176"/>
      <c r="G47" s="176"/>
      <c r="H47" s="176"/>
      <c r="I47" s="176"/>
      <c r="J47" s="176"/>
    </row>
    <row r="48" spans="1:13" x14ac:dyDescent="0.25">
      <c r="B48" s="175"/>
      <c r="C48" s="176"/>
      <c r="D48" s="176"/>
      <c r="E48" s="176"/>
      <c r="F48" s="176"/>
      <c r="G48" s="176"/>
      <c r="H48" s="176"/>
      <c r="I48" s="176"/>
      <c r="J48" s="176"/>
    </row>
    <row r="49" spans="1:13" ht="15.75" x14ac:dyDescent="0.25">
      <c r="A49" s="154" t="s">
        <v>87</v>
      </c>
      <c r="H49" s="155"/>
      <c r="J49" s="156"/>
    </row>
    <row r="50" spans="1:13" x14ac:dyDescent="0.25">
      <c r="H50" s="155"/>
      <c r="J50" s="156"/>
    </row>
    <row r="51" spans="1:13" ht="15.75" x14ac:dyDescent="0.25">
      <c r="A51" s="79" t="s">
        <v>88</v>
      </c>
      <c r="H51" s="164">
        <f>H24</f>
        <v>0</v>
      </c>
      <c r="I51" s="165" t="s">
        <v>71</v>
      </c>
      <c r="J51" s="177"/>
      <c r="K51" s="167"/>
      <c r="L51" s="164">
        <f>L24</f>
        <v>0</v>
      </c>
      <c r="M51" s="168" t="s">
        <v>72</v>
      </c>
    </row>
    <row r="52" spans="1:13" ht="15.75" x14ac:dyDescent="0.25">
      <c r="A52" s="79" t="s">
        <v>89</v>
      </c>
      <c r="H52" s="186">
        <v>0</v>
      </c>
      <c r="J52" s="158"/>
      <c r="L52" s="159">
        <f>H52</f>
        <v>0</v>
      </c>
    </row>
    <row r="53" spans="1:13" ht="15.75" x14ac:dyDescent="0.25">
      <c r="A53" s="79" t="s">
        <v>90</v>
      </c>
      <c r="H53" s="178">
        <f>ROUND(H52*H51,0)</f>
        <v>0</v>
      </c>
      <c r="J53" s="158"/>
      <c r="L53" s="178">
        <f>ROUND(L52*L51,0)</f>
        <v>0</v>
      </c>
    </row>
    <row r="54" spans="1:13" x14ac:dyDescent="0.25">
      <c r="B54" s="175"/>
      <c r="C54" s="176"/>
      <c r="D54" s="176"/>
      <c r="E54" s="176"/>
      <c r="F54" s="176"/>
      <c r="G54" s="176"/>
      <c r="H54" s="176"/>
      <c r="I54" s="176"/>
      <c r="J54" s="176"/>
    </row>
    <row r="55" spans="1:13" ht="15.75" x14ac:dyDescent="0.25">
      <c r="A55" s="154" t="s">
        <v>91</v>
      </c>
      <c r="H55" s="155"/>
    </row>
    <row r="56" spans="1:13" x14ac:dyDescent="0.25">
      <c r="A56" s="10" t="s">
        <v>76</v>
      </c>
      <c r="H56" s="155"/>
    </row>
    <row r="57" spans="1:13" x14ac:dyDescent="0.25">
      <c r="H57" s="155"/>
      <c r="J57" s="20"/>
    </row>
    <row r="58" spans="1:13" ht="15.75" x14ac:dyDescent="0.25">
      <c r="A58" s="10" t="s">
        <v>92</v>
      </c>
      <c r="H58" s="164">
        <f>H39</f>
        <v>0</v>
      </c>
      <c r="I58" s="165" t="s">
        <v>80</v>
      </c>
      <c r="J58" s="164">
        <f>J39</f>
        <v>0</v>
      </c>
      <c r="K58" s="167" t="s">
        <v>81</v>
      </c>
      <c r="L58" s="164">
        <f>L39</f>
        <v>0</v>
      </c>
      <c r="M58" s="168" t="s">
        <v>82</v>
      </c>
    </row>
    <row r="59" spans="1:13" ht="15.75" x14ac:dyDescent="0.25">
      <c r="A59" s="79" t="s">
        <v>93</v>
      </c>
      <c r="H59" s="187">
        <v>0</v>
      </c>
      <c r="J59" s="169">
        <f>H59</f>
        <v>0</v>
      </c>
      <c r="L59" s="159">
        <f>H59</f>
        <v>0</v>
      </c>
    </row>
    <row r="60" spans="1:13" ht="15.75" x14ac:dyDescent="0.25">
      <c r="A60" s="79" t="s">
        <v>94</v>
      </c>
      <c r="H60" s="170">
        <f>ROUND(H59*H58,0)</f>
        <v>0</v>
      </c>
      <c r="J60" s="170">
        <f>ROUND(J59*J58,0)</f>
        <v>0</v>
      </c>
      <c r="L60" s="170">
        <f>ROUND(L59*L58,0)</f>
        <v>0</v>
      </c>
    </row>
    <row r="61" spans="1:13" ht="16.5" thickBot="1" x14ac:dyDescent="0.3">
      <c r="B61" s="79" t="s">
        <v>95</v>
      </c>
      <c r="H61" s="181">
        <f>H53+H60</f>
        <v>0</v>
      </c>
      <c r="J61" s="181">
        <f>J53+J60</f>
        <v>0</v>
      </c>
      <c r="L61" s="181">
        <f>L53+L60</f>
        <v>0</v>
      </c>
    </row>
    <row r="62" spans="1:13" ht="15.75" thickTop="1" x14ac:dyDescent="0.25">
      <c r="B62" s="176"/>
      <c r="C62" s="176"/>
      <c r="D62" s="176"/>
      <c r="E62" s="176"/>
      <c r="F62" s="176"/>
      <c r="G62" s="176"/>
      <c r="H62" s="179" t="s">
        <v>96</v>
      </c>
      <c r="I62" s="176"/>
      <c r="J62" s="179" t="s">
        <v>96</v>
      </c>
      <c r="L62" s="179" t="s">
        <v>96</v>
      </c>
    </row>
  </sheetData>
  <sheetProtection password="DE3C" sheet="1" objects="1" scenarios="1"/>
  <mergeCells count="4">
    <mergeCell ref="A6:J6"/>
    <mergeCell ref="B7:J10"/>
    <mergeCell ref="H13:L13"/>
    <mergeCell ref="A46:J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Allocation %</vt:lpstr>
      <vt:lpstr>2. Revised GASB 68 Input</vt:lpstr>
      <vt:lpstr>3. Restated FY15 FS Amounts</vt:lpstr>
      <vt:lpstr>4. Net Effect of Restatement</vt:lpstr>
      <vt:lpstr>5. Revised GASB 68 State Aid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2016-11-09T15:38:59Z</dcterms:created>
  <dcterms:modified xsi:type="dcterms:W3CDTF">2016-12-06T17:42:19Z</dcterms:modified>
</cp:coreProperties>
</file>